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ha\Downloads\"/>
    </mc:Choice>
  </mc:AlternateContent>
  <xr:revisionPtr revIDLastSave="0" documentId="8_{7F83D6CC-237D-412D-9E2F-4DF0653E3D20}" xr6:coauthVersionLast="47" xr6:coauthVersionMax="47" xr10:uidLastSave="{00000000-0000-0000-0000-000000000000}"/>
  <bookViews>
    <workbookView xWindow="11520" yWindow="0" windowWidth="11520" windowHeight="12360" firstSheet="3" activeTab="3" xr2:uid="{00000000-000D-0000-FFFF-FFFF00000000}"/>
  </bookViews>
  <sheets>
    <sheet name="SYOA" sheetId="1" state="hidden" r:id="rId1"/>
    <sheet name="COT" sheetId="3" state="hidden" r:id="rId2"/>
    <sheet name="PP" sheetId="4" state="hidden" r:id="rId3"/>
    <sheet name="Population Calculator" sheetId="2" r:id="rId4"/>
  </sheets>
  <definedNames>
    <definedName name="Ages">SYOA!$A$3:$A$93</definedName>
    <definedName name="Year">SYOA!$G$2:$G$44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1" i="1"/>
  <c r="G41" i="1"/>
  <c r="I41" i="1"/>
  <c r="G42" i="1"/>
  <c r="I42" i="1"/>
  <c r="G43" i="1"/>
  <c r="I43" i="1"/>
  <c r="G44" i="1"/>
  <c r="I44" i="1"/>
  <c r="AW41" i="3"/>
  <c r="AY41" i="3" s="1"/>
  <c r="AX41" i="3"/>
  <c r="AW42" i="3"/>
  <c r="AY42" i="3" s="1"/>
  <c r="AX42" i="3"/>
  <c r="AW43" i="3"/>
  <c r="AX43" i="3"/>
  <c r="AY43" i="3"/>
  <c r="AW44" i="3"/>
  <c r="AY44" i="3" s="1"/>
  <c r="AX44" i="3"/>
  <c r="AW2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I17" i="1"/>
  <c r="I18" i="1"/>
  <c r="I19" i="1"/>
  <c r="I20" i="1"/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C3" i="2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G1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BE2" i="3" l="1"/>
  <c r="BF4" i="3" l="1"/>
  <c r="BF5" i="3"/>
  <c r="BF6" i="3" s="1"/>
  <c r="BF7" i="3" s="1"/>
  <c r="BF8" i="3" s="1"/>
  <c r="BF9" i="3" s="1"/>
  <c r="BF10" i="3" s="1"/>
  <c r="BF11" i="3" s="1"/>
  <c r="BF12" i="3" s="1"/>
  <c r="BF13" i="3" s="1"/>
  <c r="C5" i="1"/>
  <c r="B4" i="4" s="1"/>
  <c r="C7" i="1"/>
  <c r="C9" i="1"/>
  <c r="B8" i="4" s="1"/>
  <c r="C11" i="1"/>
  <c r="C13" i="1"/>
  <c r="C15" i="1"/>
  <c r="C17" i="1"/>
  <c r="B16" i="4" s="1"/>
  <c r="C19" i="1"/>
  <c r="C21" i="1"/>
  <c r="B20" i="4" s="1"/>
  <c r="C23" i="1"/>
  <c r="B22" i="4" s="1"/>
  <c r="C25" i="1"/>
  <c r="B24" i="4" s="1"/>
  <c r="C27" i="1"/>
  <c r="C29" i="1"/>
  <c r="C31" i="1"/>
  <c r="C33" i="1"/>
  <c r="B32" i="4" s="1"/>
  <c r="C35" i="1"/>
  <c r="C37" i="1"/>
  <c r="B36" i="4" s="1"/>
  <c r="C39" i="1"/>
  <c r="C41" i="1"/>
  <c r="B40" i="4" s="1"/>
  <c r="C43" i="1"/>
  <c r="C45" i="1"/>
  <c r="C47" i="1"/>
  <c r="C49" i="1"/>
  <c r="B48" i="4" s="1"/>
  <c r="C51" i="1"/>
  <c r="C53" i="1"/>
  <c r="B52" i="4" s="1"/>
  <c r="C55" i="1"/>
  <c r="B54" i="4" s="1"/>
  <c r="C57" i="1"/>
  <c r="B56" i="4" s="1"/>
  <c r="C59" i="1"/>
  <c r="C61" i="1"/>
  <c r="C63" i="1"/>
  <c r="C65" i="1"/>
  <c r="B64" i="4" s="1"/>
  <c r="C67" i="1"/>
  <c r="C69" i="1"/>
  <c r="B68" i="4" s="1"/>
  <c r="C71" i="1"/>
  <c r="C73" i="1"/>
  <c r="B72" i="4" s="1"/>
  <c r="C75" i="1"/>
  <c r="C77" i="1"/>
  <c r="C79" i="1"/>
  <c r="C81" i="1"/>
  <c r="B80" i="4" s="1"/>
  <c r="C83" i="1"/>
  <c r="C85" i="1"/>
  <c r="B84" i="4" s="1"/>
  <c r="C87" i="1"/>
  <c r="B86" i="4" s="1"/>
  <c r="C89" i="1"/>
  <c r="B88" i="4" s="1"/>
  <c r="C91" i="1"/>
  <c r="C93" i="1"/>
  <c r="C6" i="1"/>
  <c r="B5" i="4" s="1"/>
  <c r="C8" i="1"/>
  <c r="C10" i="1"/>
  <c r="B9" i="4" s="1"/>
  <c r="C14" i="1"/>
  <c r="B13" i="4" s="1"/>
  <c r="C16" i="1"/>
  <c r="C20" i="1"/>
  <c r="C24" i="1"/>
  <c r="C28" i="1"/>
  <c r="C32" i="1"/>
  <c r="C36" i="1"/>
  <c r="C40" i="1"/>
  <c r="C44" i="1"/>
  <c r="B43" i="4" s="1"/>
  <c r="C48" i="1"/>
  <c r="C52" i="1"/>
  <c r="C56" i="1"/>
  <c r="C60" i="1"/>
  <c r="C64" i="1"/>
  <c r="C68" i="1"/>
  <c r="C72" i="1"/>
  <c r="C74" i="1"/>
  <c r="B73" i="4" s="1"/>
  <c r="C78" i="1"/>
  <c r="B77" i="4" s="1"/>
  <c r="C82" i="1"/>
  <c r="B81" i="4" s="1"/>
  <c r="C84" i="1"/>
  <c r="C88" i="1"/>
  <c r="C92" i="1"/>
  <c r="B91" i="4" s="1"/>
  <c r="D4" i="1"/>
  <c r="C3" i="4" s="1"/>
  <c r="D8" i="1"/>
  <c r="C7" i="4" s="1"/>
  <c r="D12" i="1"/>
  <c r="C11" i="4" s="1"/>
  <c r="D16" i="1"/>
  <c r="C15" i="4" s="1"/>
  <c r="D20" i="1"/>
  <c r="C19" i="4" s="1"/>
  <c r="D24" i="1"/>
  <c r="C23" i="4" s="1"/>
  <c r="D28" i="1"/>
  <c r="C27" i="4" s="1"/>
  <c r="D32" i="1"/>
  <c r="C31" i="4" s="1"/>
  <c r="D36" i="1"/>
  <c r="C35" i="4" s="1"/>
  <c r="D40" i="1"/>
  <c r="C39" i="4" s="1"/>
  <c r="D44" i="1"/>
  <c r="C43" i="4" s="1"/>
  <c r="D48" i="1"/>
  <c r="C47" i="4" s="1"/>
  <c r="D52" i="1"/>
  <c r="C51" i="4" s="1"/>
  <c r="D56" i="1"/>
  <c r="C55" i="4" s="1"/>
  <c r="D60" i="1"/>
  <c r="C59" i="4" s="1"/>
  <c r="D5" i="1"/>
  <c r="C4" i="4" s="1"/>
  <c r="D7" i="1"/>
  <c r="C6" i="4" s="1"/>
  <c r="D9" i="1"/>
  <c r="C8" i="4" s="1"/>
  <c r="D11" i="1"/>
  <c r="C10" i="4" s="1"/>
  <c r="D13" i="1"/>
  <c r="C12" i="4" s="1"/>
  <c r="D15" i="1"/>
  <c r="C14" i="4" s="1"/>
  <c r="D17" i="1"/>
  <c r="C16" i="4" s="1"/>
  <c r="D19" i="1"/>
  <c r="C18" i="4" s="1"/>
  <c r="D21" i="1"/>
  <c r="C20" i="4" s="1"/>
  <c r="D23" i="1"/>
  <c r="C22" i="4" s="1"/>
  <c r="D25" i="1"/>
  <c r="C24" i="4" s="1"/>
  <c r="D27" i="1"/>
  <c r="C26" i="4" s="1"/>
  <c r="D29" i="1"/>
  <c r="C28" i="4" s="1"/>
  <c r="D31" i="1"/>
  <c r="C30" i="4" s="1"/>
  <c r="D33" i="1"/>
  <c r="C32" i="4" s="1"/>
  <c r="D35" i="1"/>
  <c r="C34" i="4" s="1"/>
  <c r="D37" i="1"/>
  <c r="C36" i="4" s="1"/>
  <c r="D39" i="1"/>
  <c r="C38" i="4" s="1"/>
  <c r="D41" i="1"/>
  <c r="C40" i="4" s="1"/>
  <c r="D43" i="1"/>
  <c r="C42" i="4" s="1"/>
  <c r="D45" i="1"/>
  <c r="C44" i="4" s="1"/>
  <c r="D47" i="1"/>
  <c r="C46" i="4" s="1"/>
  <c r="D49" i="1"/>
  <c r="C48" i="4" s="1"/>
  <c r="D51" i="1"/>
  <c r="C50" i="4" s="1"/>
  <c r="D53" i="1"/>
  <c r="C52" i="4" s="1"/>
  <c r="D55" i="1"/>
  <c r="C54" i="4" s="1"/>
  <c r="D57" i="1"/>
  <c r="C56" i="4" s="1"/>
  <c r="D59" i="1"/>
  <c r="C58" i="4" s="1"/>
  <c r="D61" i="1"/>
  <c r="C60" i="4" s="1"/>
  <c r="D63" i="1"/>
  <c r="C62" i="4" s="1"/>
  <c r="D65" i="1"/>
  <c r="C64" i="4" s="1"/>
  <c r="D67" i="1"/>
  <c r="C66" i="4" s="1"/>
  <c r="D69" i="1"/>
  <c r="C68" i="4" s="1"/>
  <c r="D71" i="1"/>
  <c r="C70" i="4" s="1"/>
  <c r="D73" i="1"/>
  <c r="C72" i="4" s="1"/>
  <c r="D75" i="1"/>
  <c r="C74" i="4" s="1"/>
  <c r="D77" i="1"/>
  <c r="C76" i="4" s="1"/>
  <c r="D79" i="1"/>
  <c r="C78" i="4" s="1"/>
  <c r="D81" i="1"/>
  <c r="C80" i="4" s="1"/>
  <c r="D83" i="1"/>
  <c r="C82" i="4" s="1"/>
  <c r="D85" i="1"/>
  <c r="C84" i="4" s="1"/>
  <c r="D87" i="1"/>
  <c r="C86" i="4" s="1"/>
  <c r="D89" i="1"/>
  <c r="C88" i="4" s="1"/>
  <c r="D91" i="1"/>
  <c r="C90" i="4" s="1"/>
  <c r="D93" i="1"/>
  <c r="C92" i="4" s="1"/>
  <c r="G20" i="4" s="1"/>
  <c r="C4" i="1"/>
  <c r="C12" i="1"/>
  <c r="C18" i="1"/>
  <c r="B17" i="4" s="1"/>
  <c r="C22" i="1"/>
  <c r="B21" i="4" s="1"/>
  <c r="C26" i="1"/>
  <c r="C30" i="1"/>
  <c r="C34" i="1"/>
  <c r="C38" i="1"/>
  <c r="B37" i="4" s="1"/>
  <c r="C42" i="1"/>
  <c r="B41" i="4" s="1"/>
  <c r="C46" i="1"/>
  <c r="B45" i="4" s="1"/>
  <c r="C50" i="1"/>
  <c r="B49" i="4" s="1"/>
  <c r="C54" i="1"/>
  <c r="B53" i="4" s="1"/>
  <c r="C58" i="1"/>
  <c r="C62" i="1"/>
  <c r="C66" i="1"/>
  <c r="B65" i="4" s="1"/>
  <c r="C70" i="1"/>
  <c r="B69" i="4" s="1"/>
  <c r="C76" i="1"/>
  <c r="B75" i="4" s="1"/>
  <c r="C80" i="1"/>
  <c r="C86" i="1"/>
  <c r="B85" i="4" s="1"/>
  <c r="C90" i="1"/>
  <c r="D3" i="1"/>
  <c r="C2" i="4" s="1"/>
  <c r="D6" i="1"/>
  <c r="C5" i="4" s="1"/>
  <c r="D10" i="1"/>
  <c r="C9" i="4" s="1"/>
  <c r="D14" i="1"/>
  <c r="C13" i="4" s="1"/>
  <c r="D18" i="1"/>
  <c r="C17" i="4" s="1"/>
  <c r="D22" i="1"/>
  <c r="C21" i="4" s="1"/>
  <c r="D26" i="1"/>
  <c r="C25" i="4" s="1"/>
  <c r="D30" i="1"/>
  <c r="C29" i="4" s="1"/>
  <c r="D34" i="1"/>
  <c r="C33" i="4" s="1"/>
  <c r="D38" i="1"/>
  <c r="C37" i="4" s="1"/>
  <c r="D42" i="1"/>
  <c r="C41" i="4" s="1"/>
  <c r="D46" i="1"/>
  <c r="C45" i="4" s="1"/>
  <c r="D50" i="1"/>
  <c r="C49" i="4" s="1"/>
  <c r="D54" i="1"/>
  <c r="C53" i="4" s="1"/>
  <c r="D58" i="1"/>
  <c r="C57" i="4" s="1"/>
  <c r="D62" i="1"/>
  <c r="C61" i="4" s="1"/>
  <c r="D64" i="1"/>
  <c r="C63" i="4" s="1"/>
  <c r="D72" i="1"/>
  <c r="C71" i="4" s="1"/>
  <c r="D80" i="1"/>
  <c r="C79" i="4" s="1"/>
  <c r="D88" i="1"/>
  <c r="C87" i="4" s="1"/>
  <c r="D84" i="1"/>
  <c r="C83" i="4" s="1"/>
  <c r="D70" i="1"/>
  <c r="C69" i="4" s="1"/>
  <c r="D86" i="1"/>
  <c r="C85" i="4" s="1"/>
  <c r="D66" i="1"/>
  <c r="C65" i="4" s="1"/>
  <c r="D74" i="1"/>
  <c r="C73" i="4" s="1"/>
  <c r="D82" i="1"/>
  <c r="C81" i="4" s="1"/>
  <c r="D90" i="1"/>
  <c r="C89" i="4" s="1"/>
  <c r="D76" i="1"/>
  <c r="C75" i="4" s="1"/>
  <c r="C3" i="1"/>
  <c r="D68" i="1"/>
  <c r="C67" i="4" s="1"/>
  <c r="D92" i="1"/>
  <c r="C91" i="4" s="1"/>
  <c r="D78" i="1"/>
  <c r="C77" i="4" s="1"/>
  <c r="G3" i="4" l="1"/>
  <c r="G6" i="4"/>
  <c r="G8" i="4"/>
  <c r="G10" i="4"/>
  <c r="G18" i="4"/>
  <c r="G12" i="4"/>
  <c r="G4" i="4"/>
  <c r="G19" i="4"/>
  <c r="G5" i="4"/>
  <c r="G14" i="4"/>
  <c r="C2" i="1"/>
  <c r="G9" i="4"/>
  <c r="G11" i="4"/>
  <c r="G7" i="4"/>
  <c r="G15" i="4"/>
  <c r="G16" i="4"/>
  <c r="G17" i="4"/>
  <c r="G13" i="4"/>
  <c r="B8" i="1"/>
  <c r="B7" i="4"/>
  <c r="B79" i="1"/>
  <c r="B78" i="4"/>
  <c r="B47" i="1"/>
  <c r="B46" i="4"/>
  <c r="B15" i="1"/>
  <c r="B14" i="4"/>
  <c r="B84" i="1"/>
  <c r="B83" i="4"/>
  <c r="B16" i="1"/>
  <c r="B15" i="4"/>
  <c r="B68" i="1"/>
  <c r="B67" i="4"/>
  <c r="B36" i="1"/>
  <c r="B35" i="4"/>
  <c r="B83" i="1"/>
  <c r="B82" i="4"/>
  <c r="B51" i="1"/>
  <c r="B50" i="4"/>
  <c r="B19" i="1"/>
  <c r="B18" i="4"/>
  <c r="B71" i="1"/>
  <c r="B70" i="4"/>
  <c r="B39" i="1"/>
  <c r="B38" i="4"/>
  <c r="B7" i="1"/>
  <c r="B6" i="4"/>
  <c r="B80" i="1"/>
  <c r="B79" i="4"/>
  <c r="B12" i="1"/>
  <c r="B11" i="4"/>
  <c r="B60" i="1"/>
  <c r="B59" i="4"/>
  <c r="B28" i="1"/>
  <c r="B27" i="4"/>
  <c r="B75" i="1"/>
  <c r="B74" i="4"/>
  <c r="B43" i="1"/>
  <c r="B42" i="4"/>
  <c r="B11" i="1"/>
  <c r="B10" i="4"/>
  <c r="B90" i="1"/>
  <c r="B89" i="4"/>
  <c r="B34" i="1"/>
  <c r="B33" i="4"/>
  <c r="B3" i="1"/>
  <c r="B2" i="4"/>
  <c r="B77" i="1"/>
  <c r="B76" i="4"/>
  <c r="B61" i="1"/>
  <c r="B60" i="4"/>
  <c r="B45" i="1"/>
  <c r="B44" i="4"/>
  <c r="B29" i="1"/>
  <c r="B28" i="4"/>
  <c r="B13" i="1"/>
  <c r="B12" i="4"/>
  <c r="B58" i="1"/>
  <c r="B57" i="4"/>
  <c r="B26" i="1"/>
  <c r="B25" i="4"/>
  <c r="B72" i="1"/>
  <c r="B71" i="4"/>
  <c r="B93" i="1"/>
  <c r="B92" i="4"/>
  <c r="F20" i="4" s="1"/>
  <c r="H20" i="4" s="1"/>
  <c r="B63" i="1"/>
  <c r="B62" i="4"/>
  <c r="B31" i="1"/>
  <c r="B30" i="4"/>
  <c r="B64" i="1"/>
  <c r="B63" i="4"/>
  <c r="B88" i="1"/>
  <c r="B87" i="4"/>
  <c r="B52" i="1"/>
  <c r="B51" i="4"/>
  <c r="B20" i="1"/>
  <c r="B19" i="4"/>
  <c r="B67" i="1"/>
  <c r="B66" i="4"/>
  <c r="B35" i="1"/>
  <c r="B34" i="4"/>
  <c r="B56" i="1"/>
  <c r="B55" i="4"/>
  <c r="F12" i="4" s="1"/>
  <c r="H12" i="4" s="1"/>
  <c r="B62" i="1"/>
  <c r="B61" i="4"/>
  <c r="B30" i="1"/>
  <c r="B29" i="4"/>
  <c r="B40" i="1"/>
  <c r="B39" i="4"/>
  <c r="B32" i="1"/>
  <c r="B31" i="4"/>
  <c r="B48" i="1"/>
  <c r="B47" i="4"/>
  <c r="B4" i="1"/>
  <c r="B3" i="4"/>
  <c r="B91" i="1"/>
  <c r="B90" i="4"/>
  <c r="B59" i="1"/>
  <c r="B58" i="4"/>
  <c r="B27" i="1"/>
  <c r="B26" i="4"/>
  <c r="B24" i="1"/>
  <c r="B23" i="4"/>
  <c r="G2" i="4"/>
  <c r="B66" i="1"/>
  <c r="B87" i="1"/>
  <c r="B70" i="1"/>
  <c r="B46" i="1"/>
  <c r="B14" i="1"/>
  <c r="B81" i="1"/>
  <c r="B65" i="1"/>
  <c r="B49" i="1"/>
  <c r="B33" i="1"/>
  <c r="B17" i="1"/>
  <c r="B74" i="1"/>
  <c r="B38" i="1"/>
  <c r="B6" i="1"/>
  <c r="B92" i="1"/>
  <c r="B82" i="1"/>
  <c r="B89" i="1"/>
  <c r="B73" i="1"/>
  <c r="B57" i="1"/>
  <c r="B41" i="1"/>
  <c r="B25" i="1"/>
  <c r="B9" i="1"/>
  <c r="D2" i="1"/>
  <c r="B50" i="1"/>
  <c r="B18" i="1"/>
  <c r="B55" i="1"/>
  <c r="B23" i="1"/>
  <c r="B76" i="1"/>
  <c r="B44" i="1"/>
  <c r="B78" i="1"/>
  <c r="B54" i="1"/>
  <c r="B22" i="1"/>
  <c r="B85" i="1"/>
  <c r="B69" i="1"/>
  <c r="B53" i="1"/>
  <c r="B37" i="1"/>
  <c r="B21" i="1"/>
  <c r="B5" i="1"/>
  <c r="B86" i="1"/>
  <c r="B42" i="1"/>
  <c r="B10" i="1"/>
  <c r="D5" i="2"/>
  <c r="D4" i="2"/>
  <c r="F2" i="4" l="1"/>
  <c r="H2" i="4" s="1"/>
  <c r="AX40" i="3"/>
  <c r="AY40" i="3" s="1"/>
  <c r="AX38" i="3"/>
  <c r="AY38" i="3" s="1"/>
  <c r="AX36" i="3"/>
  <c r="AY36" i="3" s="1"/>
  <c r="AX34" i="3"/>
  <c r="AX32" i="3"/>
  <c r="AY32" i="3" s="1"/>
  <c r="AX30" i="3"/>
  <c r="AX28" i="3"/>
  <c r="AX26" i="3"/>
  <c r="AX24" i="3"/>
  <c r="AY24" i="3" s="1"/>
  <c r="AX22" i="3"/>
  <c r="AY22" i="3" s="1"/>
  <c r="AX20" i="3"/>
  <c r="AX18" i="3"/>
  <c r="AY18" i="3" s="1"/>
  <c r="AY30" i="3"/>
  <c r="AX37" i="3"/>
  <c r="AX35" i="3"/>
  <c r="AX31" i="3"/>
  <c r="AY31" i="3" s="1"/>
  <c r="AX27" i="3"/>
  <c r="AY27" i="3" s="1"/>
  <c r="AX21" i="3"/>
  <c r="AX39" i="3"/>
  <c r="AX33" i="3"/>
  <c r="AX29" i="3"/>
  <c r="AX25" i="3"/>
  <c r="AX23" i="3"/>
  <c r="AX19" i="3"/>
  <c r="F18" i="4"/>
  <c r="H18" i="4" s="1"/>
  <c r="B2" i="1"/>
  <c r="F11" i="4"/>
  <c r="H11" i="4" s="1"/>
  <c r="F4" i="4"/>
  <c r="H4" i="4" s="1"/>
  <c r="F6" i="4"/>
  <c r="H6" i="4" s="1"/>
  <c r="F14" i="4"/>
  <c r="H14" i="4" s="1"/>
  <c r="F13" i="4"/>
  <c r="H13" i="4" s="1"/>
  <c r="F10" i="4"/>
  <c r="H10" i="4" s="1"/>
  <c r="F7" i="4"/>
  <c r="H7" i="4" s="1"/>
  <c r="F17" i="4"/>
  <c r="H17" i="4" s="1"/>
  <c r="F8" i="4"/>
  <c r="H8" i="4" s="1"/>
  <c r="F16" i="4"/>
  <c r="H16" i="4" s="1"/>
  <c r="F9" i="4"/>
  <c r="H9" i="4" s="1"/>
  <c r="F5" i="4"/>
  <c r="H5" i="4" s="1"/>
  <c r="F15" i="4"/>
  <c r="H15" i="4" s="1"/>
  <c r="F3" i="4"/>
  <c r="H3" i="4" s="1"/>
  <c r="F19" i="4"/>
  <c r="H19" i="4" s="1"/>
  <c r="C11" i="2"/>
  <c r="E11" i="2" s="1"/>
  <c r="C9" i="2"/>
  <c r="C10" i="2"/>
  <c r="AY15" i="3"/>
  <c r="AY11" i="3"/>
  <c r="AY7" i="3"/>
  <c r="E17" i="2" s="1"/>
  <c r="AY3" i="3"/>
  <c r="AX15" i="3"/>
  <c r="AX11" i="3"/>
  <c r="AX7" i="3"/>
  <c r="D17" i="2" s="1"/>
  <c r="AX3" i="3"/>
  <c r="C17" i="2"/>
  <c r="AY13" i="3"/>
  <c r="AY5" i="3"/>
  <c r="AX13" i="3"/>
  <c r="AX5" i="3"/>
  <c r="AY12" i="3"/>
  <c r="E18" i="2" s="1"/>
  <c r="AY4" i="3"/>
  <c r="AX12" i="3"/>
  <c r="D18" i="2" s="1"/>
  <c r="AX4" i="3"/>
  <c r="AY14" i="3"/>
  <c r="AY10" i="3"/>
  <c r="AY6" i="3"/>
  <c r="AY2" i="3"/>
  <c r="E16" i="2" s="1"/>
  <c r="AX14" i="3"/>
  <c r="AX10" i="3"/>
  <c r="AX6" i="3"/>
  <c r="AX2" i="3"/>
  <c r="D16" i="2" s="1"/>
  <c r="C16" i="2"/>
  <c r="AY17" i="3"/>
  <c r="AY9" i="3"/>
  <c r="AX17" i="3"/>
  <c r="AX9" i="3"/>
  <c r="C18" i="2"/>
  <c r="AY16" i="3"/>
  <c r="AY8" i="3"/>
  <c r="AX16" i="3"/>
  <c r="AX8" i="3"/>
  <c r="AY28" i="3" l="1"/>
  <c r="AY20" i="3"/>
  <c r="AY23" i="3"/>
  <c r="AY39" i="3"/>
  <c r="AY21" i="3"/>
  <c r="AY37" i="3"/>
  <c r="AY25" i="3"/>
  <c r="AY33" i="3"/>
  <c r="AY34" i="3"/>
  <c r="E10" i="2"/>
  <c r="AY19" i="3"/>
  <c r="AY35" i="3"/>
  <c r="AY29" i="3"/>
  <c r="AY26" i="3"/>
  <c r="E9" i="2"/>
  <c r="C19" i="2"/>
  <c r="D19" i="2"/>
  <c r="E19" i="2"/>
</calcChain>
</file>

<file path=xl/sharedStrings.xml><?xml version="1.0" encoding="utf-8"?>
<sst xmlns="http://schemas.openxmlformats.org/spreadsheetml/2006/main" count="231" uniqueCount="39">
  <si>
    <t>ALL AGES</t>
  </si>
  <si>
    <t>Persons</t>
  </si>
  <si>
    <t>Males</t>
  </si>
  <si>
    <t>Females</t>
  </si>
  <si>
    <t>From</t>
  </si>
  <si>
    <t>To</t>
  </si>
  <si>
    <t>Male</t>
  </si>
  <si>
    <t>Female</t>
  </si>
  <si>
    <t>% of ST Population</t>
  </si>
  <si>
    <t>sex</t>
  </si>
  <si>
    <t>Age</t>
  </si>
  <si>
    <t>M</t>
  </si>
  <si>
    <t>F</t>
  </si>
  <si>
    <t>Change over time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</si>
  <si>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</si>
  <si>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</si>
  <si>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</si>
  <si>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</si>
  <si>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</si>
  <si>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</si>
  <si>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</si>
  <si>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</si>
  <si>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</si>
  <si>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</si>
  <si>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</si>
  <si>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</si>
  <si>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</si>
  <si>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</si>
  <si>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</si>
  <si>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</si>
  <si>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</si>
  <si>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</si>
  <si>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</si>
  <si>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Population</t>
  </si>
  <si>
    <t>South Tyneside Population</t>
  </si>
  <si>
    <t>Year</t>
  </si>
  <si>
    <t>M Row</t>
  </si>
  <si>
    <t>F Row</t>
  </si>
  <si>
    <t>Source: Office for National Statistics licensed under the Open Government Licence.
2001 - 2020: Mid-Year Population Estimates
2021-2043: 2018 Sub-National Population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</si>
</sst>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5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0" fontId="8" fillId="2" borderId="0" xfId="0" applyFont="1" applyFill="1"/>
    <xf numFmtId="0" fontId="0" fillId="0" borderId="0" xfId="0" applyAlignment="1">
      <alignment horizontal="left"/>
    </xf>
    <xf numFmtId="0" fontId="9" fillId="3" borderId="1" xfId="0" applyFont="1" applyFill="1" applyBorder="1"/>
    <xf numFmtId="0" fontId="9" fillId="3" borderId="4" xfId="0" applyFont="1" applyFill="1" applyBorder="1"/>
    <xf numFmtId="0" fontId="9" fillId="3" borderId="6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0" fillId="0" borderId="0" xfId="0" quotePrefix="1" applyNumberFormat="1"/>
    <xf numFmtId="0" fontId="0" fillId="0" borderId="0" xfId="0" quotePrefix="1"/>
    <xf numFmtId="164" fontId="3" fillId="2" borderId="3" xfId="1" applyNumberFormat="1" applyFont="1" applyFill="1" applyBorder="1" applyAlignment="1">
      <alignment horizontal="center"/>
    </xf>
    <xf numFmtId="164" fontId="3" fillId="4" borderId="5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5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0" fillId="0" borderId="0" xfId="0" applyNumberFormat="1" applyFont="1" applyAlignment="1">
      <alignment horizontal="center"/>
    </xf>
    <xf numFmtId="1" fontId="8" fillId="2" borderId="0" xfId="0" applyNumberFormat="1" applyFont="1" applyFill="1"/>
    <xf numFmtId="0" fontId="10" fillId="0" borderId="0" xfId="0" applyFont="1"/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3" fontId="14" fillId="0" borderId="0" xfId="2" applyNumberFormat="1" applyFont="1" applyAlignment="1">
      <alignment horizontal="right" vertical="top"/>
    </xf>
    <xf numFmtId="3" fontId="16" fillId="0" borderId="0" xfId="2" applyNumberFormat="1" applyFont="1" applyAlignment="1">
      <alignment horizontal="right" vertical="top"/>
    </xf>
    <xf numFmtId="1" fontId="1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right"/>
    </xf>
  </cellXfs>
  <cellStyles count="3">
    <cellStyle name="Normal" xfId="0" builtinId="0"/>
    <cellStyle name="Normal 2" xfId="2" xr:uid="{6E99E4F7-E202-4123-9D00-AA4E148ACDA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7.6109838433519802E-2"/>
          <c:w val="0.69687270341207364"/>
          <c:h val="0.61804490990639482"/>
        </c:manualLayout>
      </c:layout>
      <c:lineChart>
        <c:grouping val="standard"/>
        <c:varyColors val="0"/>
        <c:ser>
          <c:idx val="0"/>
          <c:order val="0"/>
          <c:tx>
            <c:strRef>
              <c:f>COT!$AW$1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COT!$AW$2:$AW$44</c:f>
              <c:numCache>
                <c:formatCode>General</c:formatCode>
                <c:ptCount val="43"/>
                <c:pt idx="0">
                  <c:v>74064</c:v>
                </c:pt>
                <c:pt idx="1">
                  <c:v>73702</c:v>
                </c:pt>
                <c:pt idx="2">
                  <c:v>73202</c:v>
                </c:pt>
                <c:pt idx="3">
                  <c:v>72716</c:v>
                </c:pt>
                <c:pt idx="4">
                  <c:v>72380</c:v>
                </c:pt>
                <c:pt idx="5">
                  <c:v>71988</c:v>
                </c:pt>
                <c:pt idx="6">
                  <c:v>71849</c:v>
                </c:pt>
                <c:pt idx="7">
                  <c:v>71831</c:v>
                </c:pt>
                <c:pt idx="8">
                  <c:v>71734</c:v>
                </c:pt>
                <c:pt idx="9">
                  <c:v>71713</c:v>
                </c:pt>
                <c:pt idx="10">
                  <c:v>71553</c:v>
                </c:pt>
                <c:pt idx="11">
                  <c:v>71722</c:v>
                </c:pt>
                <c:pt idx="12">
                  <c:v>71730</c:v>
                </c:pt>
                <c:pt idx="13">
                  <c:v>71848</c:v>
                </c:pt>
                <c:pt idx="14">
                  <c:v>71985</c:v>
                </c:pt>
                <c:pt idx="15">
                  <c:v>72427</c:v>
                </c:pt>
                <c:pt idx="16" formatCode="0">
                  <c:v>72480</c:v>
                </c:pt>
                <c:pt idx="17" formatCode="0">
                  <c:v>72897</c:v>
                </c:pt>
                <c:pt idx="18" formatCode="0">
                  <c:v>73266</c:v>
                </c:pt>
                <c:pt idx="19" formatCode="0">
                  <c:v>71770</c:v>
                </c:pt>
                <c:pt idx="20" formatCode="0">
                  <c:v>73400</c:v>
                </c:pt>
                <c:pt idx="21" formatCode="0">
                  <c:v>74061</c:v>
                </c:pt>
                <c:pt idx="22" formatCode="0">
                  <c:v>74311</c:v>
                </c:pt>
                <c:pt idx="23" formatCode="0">
                  <c:v>74546</c:v>
                </c:pt>
                <c:pt idx="24" formatCode="0">
                  <c:v>74770</c:v>
                </c:pt>
                <c:pt idx="25" formatCode="0">
                  <c:v>74977</c:v>
                </c:pt>
                <c:pt idx="26" formatCode="0">
                  <c:v>75171</c:v>
                </c:pt>
                <c:pt idx="27" formatCode="0">
                  <c:v>75355</c:v>
                </c:pt>
                <c:pt idx="28" formatCode="0">
                  <c:v>75533</c:v>
                </c:pt>
                <c:pt idx="29" formatCode="0">
                  <c:v>75699</c:v>
                </c:pt>
                <c:pt idx="30" formatCode="0">
                  <c:v>75850</c:v>
                </c:pt>
                <c:pt idx="31" formatCode="0">
                  <c:v>76006</c:v>
                </c:pt>
                <c:pt idx="32" formatCode="0">
                  <c:v>76165</c:v>
                </c:pt>
                <c:pt idx="33" formatCode="0">
                  <c:v>76309</c:v>
                </c:pt>
                <c:pt idx="34" formatCode="0">
                  <c:v>76452</c:v>
                </c:pt>
                <c:pt idx="35" formatCode="0">
                  <c:v>76592</c:v>
                </c:pt>
                <c:pt idx="36" formatCode="0">
                  <c:v>76733</c:v>
                </c:pt>
                <c:pt idx="37" formatCode="0">
                  <c:v>76882</c:v>
                </c:pt>
                <c:pt idx="38" formatCode="0">
                  <c:v>77024</c:v>
                </c:pt>
                <c:pt idx="39" formatCode="0">
                  <c:v>77024</c:v>
                </c:pt>
                <c:pt idx="40" formatCode="0">
                  <c:v>77024</c:v>
                </c:pt>
                <c:pt idx="41" formatCode="0">
                  <c:v>77024</c:v>
                </c:pt>
                <c:pt idx="42" formatCode="0">
                  <c:v>77024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4-4986-9EDF-915D8A14449E}"/>
            </c:ext>
          </c:extLst>
        </c:ser>
        <c:ser>
          <c:idx val="1"/>
          <c:order val="1"/>
          <c:tx>
            <c:strRef>
              <c:f>COT!$AX$1</c:f>
              <c:strCache>
                <c:ptCount val="1"/>
                <c:pt idx="0">
                  <c:v>Female</c:v>
                </c:pt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COT!$AX$2:$AX$44</c:f>
              <c:numCache>
                <c:formatCode>General</c:formatCode>
                <c:ptCount val="43"/>
                <c:pt idx="0">
                  <c:v>78729</c:v>
                </c:pt>
                <c:pt idx="1">
                  <c:v>78508</c:v>
                </c:pt>
                <c:pt idx="2">
                  <c:v>77979</c:v>
                </c:pt>
                <c:pt idx="3">
                  <c:v>77549</c:v>
                </c:pt>
                <c:pt idx="4">
                  <c:v>77205</c:v>
                </c:pt>
                <c:pt idx="5">
                  <c:v>76899</c:v>
                </c:pt>
                <c:pt idx="6">
                  <c:v>76793</c:v>
                </c:pt>
                <c:pt idx="7">
                  <c:v>76795</c:v>
                </c:pt>
                <c:pt idx="8">
                  <c:v>76775</c:v>
                </c:pt>
                <c:pt idx="9">
                  <c:v>76755</c:v>
                </c:pt>
                <c:pt idx="10">
                  <c:v>76611</c:v>
                </c:pt>
                <c:pt idx="11">
                  <c:v>76706</c:v>
                </c:pt>
                <c:pt idx="12">
                  <c:v>76796</c:v>
                </c:pt>
                <c:pt idx="13">
                  <c:v>76892</c:v>
                </c:pt>
                <c:pt idx="14">
                  <c:v>76686</c:v>
                </c:pt>
                <c:pt idx="15">
                  <c:v>76991</c:v>
                </c:pt>
                <c:pt idx="16" formatCode="0">
                  <c:v>77075</c:v>
                </c:pt>
                <c:pt idx="17" formatCode="0">
                  <c:v>77368</c:v>
                </c:pt>
                <c:pt idx="18" formatCode="0">
                  <c:v>77710</c:v>
                </c:pt>
                <c:pt idx="19" formatCode="0">
                  <c:v>76145</c:v>
                </c:pt>
                <c:pt idx="20" formatCode="0">
                  <c:v>77733</c:v>
                </c:pt>
                <c:pt idx="21" formatCode="0">
                  <c:v>78372</c:v>
                </c:pt>
                <c:pt idx="22" formatCode="0">
                  <c:v>78598</c:v>
                </c:pt>
                <c:pt idx="23" formatCode="0">
                  <c:v>78821</c:v>
                </c:pt>
                <c:pt idx="24" formatCode="0">
                  <c:v>79030</c:v>
                </c:pt>
                <c:pt idx="25" formatCode="0">
                  <c:v>79236</c:v>
                </c:pt>
                <c:pt idx="26" formatCode="0">
                  <c:v>79423</c:v>
                </c:pt>
                <c:pt idx="27" formatCode="0">
                  <c:v>79625</c:v>
                </c:pt>
                <c:pt idx="28" formatCode="0">
                  <c:v>79820</c:v>
                </c:pt>
                <c:pt idx="29" formatCode="0">
                  <c:v>79998</c:v>
                </c:pt>
                <c:pt idx="30" formatCode="0">
                  <c:v>80169</c:v>
                </c:pt>
                <c:pt idx="31" formatCode="0">
                  <c:v>80346</c:v>
                </c:pt>
                <c:pt idx="32" formatCode="0">
                  <c:v>80516</c:v>
                </c:pt>
                <c:pt idx="33" formatCode="0">
                  <c:v>80700</c:v>
                </c:pt>
                <c:pt idx="34" formatCode="0">
                  <c:v>80849</c:v>
                </c:pt>
                <c:pt idx="35" formatCode="0">
                  <c:v>81014</c:v>
                </c:pt>
                <c:pt idx="36" formatCode="0">
                  <c:v>81178</c:v>
                </c:pt>
                <c:pt idx="37" formatCode="0">
                  <c:v>81347</c:v>
                </c:pt>
                <c:pt idx="38" formatCode="0">
                  <c:v>81496</c:v>
                </c:pt>
                <c:pt idx="39" formatCode="0">
                  <c:v>81496</c:v>
                </c:pt>
                <c:pt idx="40" formatCode="0">
                  <c:v>81496</c:v>
                </c:pt>
                <c:pt idx="41" formatCode="0">
                  <c:v>81496</c:v>
                </c:pt>
                <c:pt idx="42" formatCode="0">
                  <c:v>81496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4-4986-9EDF-915D8A14449E}"/>
            </c:ext>
          </c:extLst>
        </c:ser>
        <c:ser>
          <c:idx val="2"/>
          <c:order val="2"/>
          <c:tx>
            <c:strRef>
              <c:f>COT!$AZ$1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COT!$AZ$2:$AZ$40</c:f>
              <c:numCache>
                <c:formatCode>General</c:formatCode>
                <c:ptCount val="3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4-4986-9EDF-915D8A14449E}"/>
            </c:ext>
          </c:extLst>
        </c:ser>
        <c:ser>
          <c:idx val="3"/>
          <c:order val="3"/>
          <c:tx>
            <c:strRef>
              <c:f>COT!$BA$1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COT!$BA$2:$BA$40</c:f>
              <c:numCache>
                <c:formatCode>General</c:formatCode>
                <c:ptCount val="3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24-4986-9EDF-915D8A14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09760"/>
        <c:axId val="33649408"/>
      </c:lineChart>
      <c:catAx>
        <c:axId val="3190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649408"/>
        <c:crosses val="autoZero"/>
        <c:auto val="1"/>
        <c:lblAlgn val="ctr"/>
        <c:lblOffset val="100"/>
        <c:noMultiLvlLbl val="0"/>
      </c:catAx>
      <c:valAx>
        <c:axId val="3364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1909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9765146875789472"/>
          <c:w val="0.73042698202712952"/>
          <c:h val="0.20234849624688633"/>
        </c:manualLayout>
      </c:layout>
      <c:overlay val="0"/>
    </c:legend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21924955976916"/>
          <c:y val="4.9069101087392542E-2"/>
          <c:w val="0.7579785145284289"/>
          <c:h val="0.87901628699245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PP!$F$1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numFmt formatCode="0.00;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PP!$E$2:$E$20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PP!$F$2:$F$20</c:f>
              <c:numCache>
                <c:formatCode>General</c:formatCode>
                <c:ptCount val="19"/>
                <c:pt idx="0">
                  <c:v>-4032</c:v>
                </c:pt>
                <c:pt idx="1">
                  <c:v>-4401</c:v>
                </c:pt>
                <c:pt idx="2">
                  <c:v>-4399</c:v>
                </c:pt>
                <c:pt idx="3">
                  <c:v>-3886</c:v>
                </c:pt>
                <c:pt idx="4">
                  <c:v>-3635</c:v>
                </c:pt>
                <c:pt idx="5">
                  <c:v>-4160</c:v>
                </c:pt>
                <c:pt idx="6">
                  <c:v>-4609</c:v>
                </c:pt>
                <c:pt idx="7">
                  <c:v>-4532</c:v>
                </c:pt>
                <c:pt idx="8">
                  <c:v>-4159</c:v>
                </c:pt>
                <c:pt idx="9">
                  <c:v>-4151</c:v>
                </c:pt>
                <c:pt idx="10">
                  <c:v>-5088</c:v>
                </c:pt>
                <c:pt idx="11">
                  <c:v>-5432</c:v>
                </c:pt>
                <c:pt idx="12">
                  <c:v>-5114</c:v>
                </c:pt>
                <c:pt idx="13">
                  <c:v>-4297</c:v>
                </c:pt>
                <c:pt idx="14">
                  <c:v>-4048</c:v>
                </c:pt>
                <c:pt idx="15">
                  <c:v>-2608</c:v>
                </c:pt>
                <c:pt idx="16">
                  <c:v>-1821</c:v>
                </c:pt>
                <c:pt idx="17">
                  <c:v>-974</c:v>
                </c:pt>
                <c:pt idx="18">
                  <c:v>-424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2-451C-A916-31C1F6BF4956}"/>
            </c:ext>
          </c:extLst>
        </c:ser>
        <c:ser>
          <c:idx val="1"/>
          <c:order val="1"/>
          <c:tx>
            <c:strRef>
              <c:f>PP!$G$1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PP!$E$2:$E$20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PP!$G$2:$G$20</c:f>
              <c:numCache>
                <c:formatCode>General</c:formatCode>
                <c:ptCount val="19"/>
                <c:pt idx="0">
                  <c:v>3725</c:v>
                </c:pt>
                <c:pt idx="1">
                  <c:v>4143</c:v>
                </c:pt>
                <c:pt idx="2">
                  <c:v>4234</c:v>
                </c:pt>
                <c:pt idx="3">
                  <c:v>3694</c:v>
                </c:pt>
                <c:pt idx="4">
                  <c:v>3608</c:v>
                </c:pt>
                <c:pt idx="5">
                  <c:v>4444</c:v>
                </c:pt>
                <c:pt idx="6">
                  <c:v>5182</c:v>
                </c:pt>
                <c:pt idx="7">
                  <c:v>4969</c:v>
                </c:pt>
                <c:pt idx="8">
                  <c:v>4376</c:v>
                </c:pt>
                <c:pt idx="9">
                  <c:v>4428</c:v>
                </c:pt>
                <c:pt idx="10">
                  <c:v>5264</c:v>
                </c:pt>
                <c:pt idx="11">
                  <c:v>5787</c:v>
                </c:pt>
                <c:pt idx="12">
                  <c:v>5403</c:v>
                </c:pt>
                <c:pt idx="13">
                  <c:v>4519</c:v>
                </c:pt>
                <c:pt idx="14">
                  <c:v>4325</c:v>
                </c:pt>
                <c:pt idx="15">
                  <c:v>3134</c:v>
                </c:pt>
                <c:pt idx="16">
                  <c:v>2398</c:v>
                </c:pt>
                <c:pt idx="17">
                  <c:v>1584</c:v>
                </c:pt>
                <c:pt idx="18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2-451C-A916-31C1F6BF4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26347648"/>
        <c:axId val="349643136"/>
      </c:barChart>
      <c:catAx>
        <c:axId val="226347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49643136"/>
        <c:crosses val="autoZero"/>
        <c:auto val="1"/>
        <c:lblAlgn val="ctr"/>
        <c:lblOffset val="100"/>
        <c:tickLblSkip val="1"/>
        <c:noMultiLvlLbl val="0"/>
      </c:catAx>
      <c:valAx>
        <c:axId val="34964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347648"/>
        <c:crossesAt val="1"/>
        <c:crossBetween val="between"/>
      </c:valAx>
    </c:plotArea>
    <c:legend>
      <c:legendPos val="tr"/>
      <c:layout>
        <c:manualLayout>
          <c:xMode val="edge"/>
          <c:yMode val="edge"/>
          <c:x val="0.80529334983698642"/>
          <c:y val="0.85756227601646862"/>
          <c:w val="0.19208506174914924"/>
          <c:h val="0.14161848730738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COT!$AW$1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COT!$AW$2:$AW$44</c:f>
              <c:numCache>
                <c:formatCode>General</c:formatCode>
                <c:ptCount val="43"/>
                <c:pt idx="0">
                  <c:v>74064</c:v>
                </c:pt>
                <c:pt idx="1">
                  <c:v>73702</c:v>
                </c:pt>
                <c:pt idx="2">
                  <c:v>73202</c:v>
                </c:pt>
                <c:pt idx="3">
                  <c:v>72716</c:v>
                </c:pt>
                <c:pt idx="4">
                  <c:v>72380</c:v>
                </c:pt>
                <c:pt idx="5">
                  <c:v>71988</c:v>
                </c:pt>
                <c:pt idx="6">
                  <c:v>71849</c:v>
                </c:pt>
                <c:pt idx="7">
                  <c:v>71831</c:v>
                </c:pt>
                <c:pt idx="8">
                  <c:v>71734</c:v>
                </c:pt>
                <c:pt idx="9">
                  <c:v>71713</c:v>
                </c:pt>
                <c:pt idx="10">
                  <c:v>71553</c:v>
                </c:pt>
                <c:pt idx="11">
                  <c:v>71722</c:v>
                </c:pt>
                <c:pt idx="12">
                  <c:v>71730</c:v>
                </c:pt>
                <c:pt idx="13">
                  <c:v>71848</c:v>
                </c:pt>
                <c:pt idx="14">
                  <c:v>71985</c:v>
                </c:pt>
                <c:pt idx="15">
                  <c:v>72427</c:v>
                </c:pt>
                <c:pt idx="16" formatCode="0">
                  <c:v>72480</c:v>
                </c:pt>
                <c:pt idx="17" formatCode="0">
                  <c:v>72897</c:v>
                </c:pt>
                <c:pt idx="18" formatCode="0">
                  <c:v>73266</c:v>
                </c:pt>
                <c:pt idx="19" formatCode="0">
                  <c:v>71770</c:v>
                </c:pt>
                <c:pt idx="20" formatCode="0">
                  <c:v>73400</c:v>
                </c:pt>
                <c:pt idx="21" formatCode="0">
                  <c:v>74061</c:v>
                </c:pt>
                <c:pt idx="22" formatCode="0">
                  <c:v>74311</c:v>
                </c:pt>
                <c:pt idx="23" formatCode="0">
                  <c:v>74546</c:v>
                </c:pt>
                <c:pt idx="24" formatCode="0">
                  <c:v>74770</c:v>
                </c:pt>
                <c:pt idx="25" formatCode="0">
                  <c:v>74977</c:v>
                </c:pt>
                <c:pt idx="26" formatCode="0">
                  <c:v>75171</c:v>
                </c:pt>
                <c:pt idx="27" formatCode="0">
                  <c:v>75355</c:v>
                </c:pt>
                <c:pt idx="28" formatCode="0">
                  <c:v>75533</c:v>
                </c:pt>
                <c:pt idx="29" formatCode="0">
                  <c:v>75699</c:v>
                </c:pt>
                <c:pt idx="30" formatCode="0">
                  <c:v>75850</c:v>
                </c:pt>
                <c:pt idx="31" formatCode="0">
                  <c:v>76006</c:v>
                </c:pt>
                <c:pt idx="32" formatCode="0">
                  <c:v>76165</c:v>
                </c:pt>
                <c:pt idx="33" formatCode="0">
                  <c:v>76309</c:v>
                </c:pt>
                <c:pt idx="34" formatCode="0">
                  <c:v>76452</c:v>
                </c:pt>
                <c:pt idx="35" formatCode="0">
                  <c:v>76592</c:v>
                </c:pt>
                <c:pt idx="36" formatCode="0">
                  <c:v>76733</c:v>
                </c:pt>
                <c:pt idx="37" formatCode="0">
                  <c:v>76882</c:v>
                </c:pt>
                <c:pt idx="38" formatCode="0">
                  <c:v>77024</c:v>
                </c:pt>
                <c:pt idx="39" formatCode="0">
                  <c:v>77024</c:v>
                </c:pt>
                <c:pt idx="40" formatCode="0">
                  <c:v>77024</c:v>
                </c:pt>
                <c:pt idx="41" formatCode="0">
                  <c:v>77024</c:v>
                </c:pt>
                <c:pt idx="42" formatCode="0">
                  <c:v>77024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6-4045-B814-E5F4B240A898}"/>
            </c:ext>
          </c:extLst>
        </c:ser>
        <c:ser>
          <c:idx val="1"/>
          <c:order val="1"/>
          <c:tx>
            <c:strRef>
              <c:f>COT!$AX$1</c:f>
              <c:strCache>
                <c:ptCount val="1"/>
                <c:pt idx="0">
                  <c:v>Female</c:v>
                </c:pt>
              </c:strCache>
            </c:strRef>
          </c:tx>
          <c:marker>
            <c:symbol val="none"/>
          </c:marker>
          <c:cat>
            <c:numRef>
              <c:f>COT!$AV$2:$AV$44</c:f>
              <c:numCache>
                <c:formatCode>General</c:formatCode>
                <c:ptCount val="4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 formatCode="0">
                  <c:v>2017</c:v>
                </c:pt>
                <c:pt idx="17" formatCode="0">
                  <c:v>2018</c:v>
                </c:pt>
                <c:pt idx="18" formatCode="0">
                  <c:v>2019</c:v>
                </c:pt>
                <c:pt idx="19" formatCode="0">
                  <c:v>2020</c:v>
                </c:pt>
                <c:pt idx="20" formatCode="0">
                  <c:v>2021</c:v>
                </c:pt>
                <c:pt idx="21" formatCode="0">
                  <c:v>2022</c:v>
                </c:pt>
                <c:pt idx="22" formatCode="0">
                  <c:v>2023</c:v>
                </c:pt>
                <c:pt idx="23" formatCode="0">
                  <c:v>2024</c:v>
                </c:pt>
                <c:pt idx="24" formatCode="0">
                  <c:v>2025</c:v>
                </c:pt>
                <c:pt idx="25" formatCode="0">
                  <c:v>2026</c:v>
                </c:pt>
                <c:pt idx="26" formatCode="0">
                  <c:v>2027</c:v>
                </c:pt>
                <c:pt idx="27" formatCode="0">
                  <c:v>2028</c:v>
                </c:pt>
                <c:pt idx="28" formatCode="0">
                  <c:v>2029</c:v>
                </c:pt>
                <c:pt idx="29" formatCode="0">
                  <c:v>2030</c:v>
                </c:pt>
                <c:pt idx="30" formatCode="0">
                  <c:v>2031</c:v>
                </c:pt>
                <c:pt idx="31" formatCode="0">
                  <c:v>2032</c:v>
                </c:pt>
                <c:pt idx="32" formatCode="0">
                  <c:v>2033</c:v>
                </c:pt>
                <c:pt idx="33" formatCode="0">
                  <c:v>2034</c:v>
                </c:pt>
                <c:pt idx="34" formatCode="0">
                  <c:v>2035</c:v>
                </c:pt>
                <c:pt idx="35" formatCode="0">
                  <c:v>2036</c:v>
                </c:pt>
                <c:pt idx="36" formatCode="0">
                  <c:v>2037</c:v>
                </c:pt>
                <c:pt idx="37" formatCode="0">
                  <c:v>2038</c:v>
                </c:pt>
                <c:pt idx="38" formatCode="0">
                  <c:v>2039</c:v>
                </c:pt>
                <c:pt idx="39" formatCode="0">
                  <c:v>2040</c:v>
                </c:pt>
                <c:pt idx="40" formatCode="0">
                  <c:v>2041</c:v>
                </c:pt>
                <c:pt idx="41" formatCode="0">
                  <c:v>2042</c:v>
                </c:pt>
                <c:pt idx="42" formatCode="0">
                  <c:v>2043</c:v>
                </c:pt>
              </c:numCache>
            </c:numRef>
          </c:cat>
          <c:val>
            <c:numRef>
              <c:f>COT!$AX$2:$AX$44</c:f>
              <c:numCache>
                <c:formatCode>General</c:formatCode>
                <c:ptCount val="43"/>
                <c:pt idx="0">
                  <c:v>78729</c:v>
                </c:pt>
                <c:pt idx="1">
                  <c:v>78508</c:v>
                </c:pt>
                <c:pt idx="2">
                  <c:v>77979</c:v>
                </c:pt>
                <c:pt idx="3">
                  <c:v>77549</c:v>
                </c:pt>
                <c:pt idx="4">
                  <c:v>77205</c:v>
                </c:pt>
                <c:pt idx="5">
                  <c:v>76899</c:v>
                </c:pt>
                <c:pt idx="6">
                  <c:v>76793</c:v>
                </c:pt>
                <c:pt idx="7">
                  <c:v>76795</c:v>
                </c:pt>
                <c:pt idx="8">
                  <c:v>76775</c:v>
                </c:pt>
                <c:pt idx="9">
                  <c:v>76755</c:v>
                </c:pt>
                <c:pt idx="10">
                  <c:v>76611</c:v>
                </c:pt>
                <c:pt idx="11">
                  <c:v>76706</c:v>
                </c:pt>
                <c:pt idx="12">
                  <c:v>76796</c:v>
                </c:pt>
                <c:pt idx="13">
                  <c:v>76892</c:v>
                </c:pt>
                <c:pt idx="14">
                  <c:v>76686</c:v>
                </c:pt>
                <c:pt idx="15">
                  <c:v>76991</c:v>
                </c:pt>
                <c:pt idx="16" formatCode="0">
                  <c:v>77075</c:v>
                </c:pt>
                <c:pt idx="17" formatCode="0">
                  <c:v>77368</c:v>
                </c:pt>
                <c:pt idx="18" formatCode="0">
                  <c:v>77710</c:v>
                </c:pt>
                <c:pt idx="19" formatCode="0">
                  <c:v>76145</c:v>
                </c:pt>
                <c:pt idx="20" formatCode="0">
                  <c:v>77733</c:v>
                </c:pt>
                <c:pt idx="21" formatCode="0">
                  <c:v>78372</c:v>
                </c:pt>
                <c:pt idx="22" formatCode="0">
                  <c:v>78598</c:v>
                </c:pt>
                <c:pt idx="23" formatCode="0">
                  <c:v>78821</c:v>
                </c:pt>
                <c:pt idx="24" formatCode="0">
                  <c:v>79030</c:v>
                </c:pt>
                <c:pt idx="25" formatCode="0">
                  <c:v>79236</c:v>
                </c:pt>
                <c:pt idx="26" formatCode="0">
                  <c:v>79423</c:v>
                </c:pt>
                <c:pt idx="27" formatCode="0">
                  <c:v>79625</c:v>
                </c:pt>
                <c:pt idx="28" formatCode="0">
                  <c:v>79820</c:v>
                </c:pt>
                <c:pt idx="29" formatCode="0">
                  <c:v>79998</c:v>
                </c:pt>
                <c:pt idx="30" formatCode="0">
                  <c:v>80169</c:v>
                </c:pt>
                <c:pt idx="31" formatCode="0">
                  <c:v>80346</c:v>
                </c:pt>
                <c:pt idx="32" formatCode="0">
                  <c:v>80516</c:v>
                </c:pt>
                <c:pt idx="33" formatCode="0">
                  <c:v>80700</c:v>
                </c:pt>
                <c:pt idx="34" formatCode="0">
                  <c:v>80849</c:v>
                </c:pt>
                <c:pt idx="35" formatCode="0">
                  <c:v>81014</c:v>
                </c:pt>
                <c:pt idx="36" formatCode="0">
                  <c:v>81178</c:v>
                </c:pt>
                <c:pt idx="37" formatCode="0">
                  <c:v>81347</c:v>
                </c:pt>
                <c:pt idx="38" formatCode="0">
                  <c:v>81496</c:v>
                </c:pt>
                <c:pt idx="39" formatCode="0">
                  <c:v>81496</c:v>
                </c:pt>
                <c:pt idx="40" formatCode="0">
                  <c:v>81496</c:v>
                </c:pt>
                <c:pt idx="41" formatCode="0">
                  <c:v>81496</c:v>
                </c:pt>
                <c:pt idx="42" formatCode="0">
                  <c:v>81496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6-4045-B814-E5F4B240A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300992"/>
        <c:axId val="393754880"/>
      </c:lineChart>
      <c:catAx>
        <c:axId val="3933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3754880"/>
        <c:crosses val="autoZero"/>
        <c:auto val="1"/>
        <c:lblAlgn val="ctr"/>
        <c:lblOffset val="100"/>
        <c:noMultiLvlLbl val="0"/>
      </c:catAx>
      <c:valAx>
        <c:axId val="393754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9330099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PP!$F$1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numFmt formatCode="0.00;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PP!$E$2:$E$20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PP!$F$2:$F$20</c:f>
              <c:numCache>
                <c:formatCode>General</c:formatCode>
                <c:ptCount val="19"/>
                <c:pt idx="0">
                  <c:v>-4032</c:v>
                </c:pt>
                <c:pt idx="1">
                  <c:v>-4401</c:v>
                </c:pt>
                <c:pt idx="2">
                  <c:v>-4399</c:v>
                </c:pt>
                <c:pt idx="3">
                  <c:v>-3886</c:v>
                </c:pt>
                <c:pt idx="4">
                  <c:v>-3635</c:v>
                </c:pt>
                <c:pt idx="5">
                  <c:v>-4160</c:v>
                </c:pt>
                <c:pt idx="6">
                  <c:v>-4609</c:v>
                </c:pt>
                <c:pt idx="7">
                  <c:v>-4532</c:v>
                </c:pt>
                <c:pt idx="8">
                  <c:v>-4159</c:v>
                </c:pt>
                <c:pt idx="9">
                  <c:v>-4151</c:v>
                </c:pt>
                <c:pt idx="10">
                  <c:v>-5088</c:v>
                </c:pt>
                <c:pt idx="11">
                  <c:v>-5432</c:v>
                </c:pt>
                <c:pt idx="12">
                  <c:v>-5114</c:v>
                </c:pt>
                <c:pt idx="13">
                  <c:v>-4297</c:v>
                </c:pt>
                <c:pt idx="14">
                  <c:v>-4048</c:v>
                </c:pt>
                <c:pt idx="15">
                  <c:v>-2608</c:v>
                </c:pt>
                <c:pt idx="16">
                  <c:v>-1821</c:v>
                </c:pt>
                <c:pt idx="17">
                  <c:v>-974</c:v>
                </c:pt>
                <c:pt idx="18">
                  <c:v>-424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9-40BA-A5B7-D89769447168}"/>
            </c:ext>
          </c:extLst>
        </c:ser>
        <c:ser>
          <c:idx val="1"/>
          <c:order val="1"/>
          <c:tx>
            <c:strRef>
              <c:f>PP!$G$1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PP!$E$2:$E$20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PP!$G$2:$G$20</c:f>
              <c:numCache>
                <c:formatCode>General</c:formatCode>
                <c:ptCount val="19"/>
                <c:pt idx="0">
                  <c:v>3725</c:v>
                </c:pt>
                <c:pt idx="1">
                  <c:v>4143</c:v>
                </c:pt>
                <c:pt idx="2">
                  <c:v>4234</c:v>
                </c:pt>
                <c:pt idx="3">
                  <c:v>3694</c:v>
                </c:pt>
                <c:pt idx="4">
                  <c:v>3608</c:v>
                </c:pt>
                <c:pt idx="5">
                  <c:v>4444</c:v>
                </c:pt>
                <c:pt idx="6">
                  <c:v>5182</c:v>
                </c:pt>
                <c:pt idx="7">
                  <c:v>4969</c:v>
                </c:pt>
                <c:pt idx="8">
                  <c:v>4376</c:v>
                </c:pt>
                <c:pt idx="9">
                  <c:v>4428</c:v>
                </c:pt>
                <c:pt idx="10">
                  <c:v>5264</c:v>
                </c:pt>
                <c:pt idx="11">
                  <c:v>5787</c:v>
                </c:pt>
                <c:pt idx="12">
                  <c:v>5403</c:v>
                </c:pt>
                <c:pt idx="13">
                  <c:v>4519</c:v>
                </c:pt>
                <c:pt idx="14">
                  <c:v>4325</c:v>
                </c:pt>
                <c:pt idx="15">
                  <c:v>3134</c:v>
                </c:pt>
                <c:pt idx="16">
                  <c:v>2398</c:v>
                </c:pt>
                <c:pt idx="17">
                  <c:v>1584</c:v>
                </c:pt>
                <c:pt idx="18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0BA-A5B7-D89769447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162816"/>
        <c:axId val="408033920"/>
      </c:barChart>
      <c:catAx>
        <c:axId val="406162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408033920"/>
        <c:crosses val="autoZero"/>
        <c:auto val="1"/>
        <c:lblAlgn val="ctr"/>
        <c:lblOffset val="100"/>
        <c:tickLblSkip val="1"/>
        <c:noMultiLvlLbl val="0"/>
      </c:catAx>
      <c:valAx>
        <c:axId val="408033920"/>
        <c:scaling>
          <c:orientation val="minMax"/>
          <c:max val="10000"/>
          <c:min val="-10000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406162816"/>
        <c:crossesAt val="1"/>
        <c:crossBetween val="between"/>
      </c:valAx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C4" fmlaRange="Ages" noThreeD="1" sel="1" val="0"/>
</file>

<file path=xl/ctrlProps/ctrlProp2.xml><?xml version="1.0" encoding="utf-8"?>
<formControlPr xmlns="http://schemas.microsoft.com/office/spreadsheetml/2009/9/main" objectType="Drop" dropStyle="combo" dx="16" fmlaLink="C5" fmlaRange="Ages" noThreeD="1" sel="91" val="83"/>
</file>

<file path=xl/ctrlProps/ctrlProp3.xml><?xml version="1.0" encoding="utf-8"?>
<formControlPr xmlns="http://schemas.microsoft.com/office/spreadsheetml/2009/9/main" objectType="Scroll" dx="16" fmlaLink="SYOA!$A$1" horiz="1" max="2043" min="2001" page="5" val="202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50</xdr:row>
      <xdr:rowOff>0</xdr:rowOff>
    </xdr:from>
    <xdr:to>
      <xdr:col>55</xdr:col>
      <xdr:colOff>535781</xdr:colOff>
      <xdr:row>57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204787</xdr:colOff>
      <xdr:row>0</xdr:row>
      <xdr:rowOff>176211</xdr:rowOff>
    </xdr:from>
    <xdr:to>
      <xdr:col>14</xdr:col>
      <xdr:colOff>238125</xdr:colOff>
      <xdr:row>17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30480</xdr:rowOff>
        </xdr:from>
        <xdr:to>
          <xdr:col>4</xdr:col>
          <xdr:colOff>160020</xdr:colOff>
          <xdr:row>3</xdr:row>
          <xdr:rowOff>266700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7620</xdr:rowOff>
        </xdr:from>
        <xdr:to>
          <xdr:col>4</xdr:col>
          <xdr:colOff>160020</xdr:colOff>
          <xdr:row>4</xdr:row>
          <xdr:rowOff>251460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13</xdr:row>
      <xdr:rowOff>295276</xdr:rowOff>
    </xdr:from>
    <xdr:to>
      <xdr:col>10</xdr:col>
      <xdr:colOff>4761</xdr:colOff>
      <xdr:row>18</xdr:row>
      <xdr:rowOff>295276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154781</xdr:colOff>
      <xdr:row>2</xdr:row>
      <xdr:rowOff>285751</xdr:rowOff>
    </xdr:from>
    <xdr:to>
      <xdr:col>10</xdr:col>
      <xdr:colOff>0</xdr:colOff>
      <xdr:row>13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</xdr:row>
          <xdr:rowOff>99060</xdr:rowOff>
        </xdr:from>
        <xdr:to>
          <xdr:col>4</xdr:col>
          <xdr:colOff>137160</xdr:colOff>
          <xdr:row>1</xdr:row>
          <xdr:rowOff>274320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workbookViewId="0">
      <selection activeCell="I23" sqref="I23"/>
    </sheetView>
  </sheetViews>
  <sheetFormatPr defaultRowHeight="14.4" x14ac:dyDescent="0.3"/>
  <cols>
    <col min="5" max="5" width="2.88671875" customWidth="1"/>
    <col min="7" max="7" width="20.5546875" bestFit="1" customWidth="1"/>
    <col min="9" max="9" width="20.5546875" bestFit="1" customWidth="1"/>
  </cols>
  <sheetData>
    <row r="1" spans="1:13" x14ac:dyDescent="0.3">
      <c r="A1" s="1">
        <v>2021</v>
      </c>
      <c r="B1" s="3" t="s">
        <v>1</v>
      </c>
      <c r="C1" s="3" t="s">
        <v>2</v>
      </c>
      <c r="D1" s="3" t="s">
        <v>3</v>
      </c>
      <c r="H1" s="7"/>
      <c r="K1" s="1"/>
      <c r="L1" t="s">
        <v>36</v>
      </c>
      <c r="M1" t="s">
        <v>37</v>
      </c>
    </row>
    <row r="2" spans="1:13" ht="27" x14ac:dyDescent="0.3">
      <c r="A2" s="2" t="s">
        <v>0</v>
      </c>
      <c r="B2" s="6">
        <f>C2+D2</f>
        <v>147915</v>
      </c>
      <c r="C2" s="6">
        <f t="shared" ref="C2:D2" si="0">SUM(C3:C93)</f>
        <v>71770</v>
      </c>
      <c r="D2" s="6">
        <f t="shared" si="0"/>
        <v>76145</v>
      </c>
      <c r="F2" s="6">
        <v>1</v>
      </c>
      <c r="G2">
        <f>H2</f>
        <v>2001</v>
      </c>
      <c r="H2" s="17">
        <v>2001</v>
      </c>
      <c r="I2" t="str">
        <f t="shared" ref="I2:I20" si="1">H2&amp;" Estimate"</f>
        <v>2001 Estimate</v>
      </c>
      <c r="K2" s="2">
        <v>0</v>
      </c>
      <c r="L2">
        <v>2</v>
      </c>
      <c r="M2">
        <v>93</v>
      </c>
    </row>
    <row r="3" spans="1:13" x14ac:dyDescent="0.3">
      <c r="A3" s="2">
        <v>0</v>
      </c>
      <c r="B3" s="6">
        <f t="shared" ref="B3:B66" si="2">C3+D3</f>
        <v>1528</v>
      </c>
      <c r="C3" s="6">
        <f>MROUND(HLOOKUP($A$1,COT!$1:$183,L2,FALSE),1)</f>
        <v>778</v>
      </c>
      <c r="D3" s="6">
        <f>MROUND(HLOOKUP($A$1,COT!$1:$183,M2,FALSE),1)</f>
        <v>750</v>
      </c>
      <c r="F3" s="6">
        <v>2</v>
      </c>
      <c r="G3">
        <f t="shared" ref="G3:G16" si="3">H3</f>
        <v>2002</v>
      </c>
      <c r="H3" s="17">
        <v>2002</v>
      </c>
      <c r="I3" t="str">
        <f t="shared" si="1"/>
        <v>2002 Estimate</v>
      </c>
      <c r="K3" s="2">
        <v>1</v>
      </c>
      <c r="L3">
        <v>3</v>
      </c>
      <c r="M3">
        <v>94</v>
      </c>
    </row>
    <row r="4" spans="1:13" x14ac:dyDescent="0.3">
      <c r="A4" s="2">
        <v>1</v>
      </c>
      <c r="B4" s="6">
        <f t="shared" si="2"/>
        <v>1436</v>
      </c>
      <c r="C4" s="6">
        <f>MROUND(HLOOKUP($A$1,COT!$1:$183,L3,FALSE),1)</f>
        <v>780</v>
      </c>
      <c r="D4" s="6">
        <f>MROUND(HLOOKUP($A$1,COT!$1:$183,M3,FALSE),1)</f>
        <v>656</v>
      </c>
      <c r="F4" s="6">
        <v>3</v>
      </c>
      <c r="G4">
        <f t="shared" si="3"/>
        <v>2003</v>
      </c>
      <c r="H4" s="17">
        <v>2003</v>
      </c>
      <c r="I4" t="str">
        <f t="shared" si="1"/>
        <v>2003 Estimate</v>
      </c>
      <c r="K4" s="2">
        <v>2</v>
      </c>
      <c r="L4">
        <v>4</v>
      </c>
      <c r="M4">
        <v>95</v>
      </c>
    </row>
    <row r="5" spans="1:13" x14ac:dyDescent="0.3">
      <c r="A5" s="2">
        <v>2</v>
      </c>
      <c r="B5" s="6">
        <f t="shared" si="2"/>
        <v>1546</v>
      </c>
      <c r="C5" s="6">
        <f>MROUND(HLOOKUP($A$1,COT!$1:$183,L4,FALSE),1)</f>
        <v>774</v>
      </c>
      <c r="D5" s="6">
        <f>MROUND(HLOOKUP($A$1,COT!$1:$183,M4,FALSE),1)</f>
        <v>772</v>
      </c>
      <c r="F5" s="6">
        <v>4</v>
      </c>
      <c r="G5">
        <f t="shared" si="3"/>
        <v>2004</v>
      </c>
      <c r="H5" s="17">
        <v>2004</v>
      </c>
      <c r="I5" t="str">
        <f t="shared" si="1"/>
        <v>2004 Estimate</v>
      </c>
      <c r="K5" s="2">
        <v>3</v>
      </c>
      <c r="L5">
        <v>5</v>
      </c>
      <c r="M5">
        <v>96</v>
      </c>
    </row>
    <row r="6" spans="1:13" x14ac:dyDescent="0.3">
      <c r="A6" s="2">
        <v>3</v>
      </c>
      <c r="B6" s="6">
        <f t="shared" si="2"/>
        <v>1608</v>
      </c>
      <c r="C6" s="6">
        <f>MROUND(HLOOKUP($A$1,COT!$1:$183,L5,FALSE),1)</f>
        <v>827</v>
      </c>
      <c r="D6" s="6">
        <f>MROUND(HLOOKUP($A$1,COT!$1:$183,M5,FALSE),1)</f>
        <v>781</v>
      </c>
      <c r="F6" s="6">
        <v>5</v>
      </c>
      <c r="G6">
        <f t="shared" si="3"/>
        <v>2005</v>
      </c>
      <c r="H6" s="17">
        <v>2005</v>
      </c>
      <c r="I6" t="str">
        <f t="shared" si="1"/>
        <v>2005 Estimate</v>
      </c>
      <c r="K6" s="2">
        <v>4</v>
      </c>
      <c r="L6">
        <v>6</v>
      </c>
      <c r="M6">
        <v>97</v>
      </c>
    </row>
    <row r="7" spans="1:13" x14ac:dyDescent="0.3">
      <c r="A7" s="2">
        <v>4</v>
      </c>
      <c r="B7" s="6">
        <f t="shared" si="2"/>
        <v>1639</v>
      </c>
      <c r="C7" s="6">
        <f>MROUND(HLOOKUP($A$1,COT!$1:$183,L6,FALSE),1)</f>
        <v>873</v>
      </c>
      <c r="D7" s="6">
        <f>MROUND(HLOOKUP($A$1,COT!$1:$183,M6,FALSE),1)</f>
        <v>766</v>
      </c>
      <c r="F7" s="6">
        <v>6</v>
      </c>
      <c r="G7">
        <f t="shared" si="3"/>
        <v>2006</v>
      </c>
      <c r="H7" s="17">
        <v>2006</v>
      </c>
      <c r="I7" t="str">
        <f t="shared" si="1"/>
        <v>2006 Estimate</v>
      </c>
      <c r="K7" s="2">
        <v>5</v>
      </c>
      <c r="L7">
        <v>7</v>
      </c>
      <c r="M7">
        <v>98</v>
      </c>
    </row>
    <row r="8" spans="1:13" x14ac:dyDescent="0.3">
      <c r="A8" s="2">
        <v>5</v>
      </c>
      <c r="B8" s="6">
        <f t="shared" si="2"/>
        <v>1774</v>
      </c>
      <c r="C8" s="6">
        <f>MROUND(HLOOKUP($A$1,COT!$1:$183,L7,FALSE),1)</f>
        <v>911</v>
      </c>
      <c r="D8" s="6">
        <f>MROUND(HLOOKUP($A$1,COT!$1:$183,M7,FALSE),1)</f>
        <v>863</v>
      </c>
      <c r="F8" s="6">
        <v>7</v>
      </c>
      <c r="G8">
        <f t="shared" si="3"/>
        <v>2007</v>
      </c>
      <c r="H8" s="17">
        <v>2007</v>
      </c>
      <c r="I8" t="str">
        <f t="shared" si="1"/>
        <v>2007 Estimate</v>
      </c>
      <c r="K8" s="2">
        <v>6</v>
      </c>
      <c r="L8">
        <v>8</v>
      </c>
      <c r="M8">
        <v>99</v>
      </c>
    </row>
    <row r="9" spans="1:13" x14ac:dyDescent="0.3">
      <c r="A9" s="2">
        <v>6</v>
      </c>
      <c r="B9" s="6">
        <f t="shared" si="2"/>
        <v>1636</v>
      </c>
      <c r="C9" s="6">
        <f>MROUND(HLOOKUP($A$1,COT!$1:$183,L8,FALSE),1)</f>
        <v>852</v>
      </c>
      <c r="D9" s="6">
        <f>MROUND(HLOOKUP($A$1,COT!$1:$183,M8,FALSE),1)</f>
        <v>784</v>
      </c>
      <c r="F9" s="6">
        <v>8</v>
      </c>
      <c r="G9">
        <f t="shared" si="3"/>
        <v>2008</v>
      </c>
      <c r="H9" s="17">
        <v>2008</v>
      </c>
      <c r="I9" t="str">
        <f t="shared" si="1"/>
        <v>2008 Estimate</v>
      </c>
      <c r="K9" s="2">
        <v>7</v>
      </c>
      <c r="L9">
        <v>9</v>
      </c>
      <c r="M9">
        <v>100</v>
      </c>
    </row>
    <row r="10" spans="1:13" x14ac:dyDescent="0.3">
      <c r="A10" s="2">
        <v>7</v>
      </c>
      <c r="B10" s="6">
        <f t="shared" si="2"/>
        <v>1693</v>
      </c>
      <c r="C10" s="6">
        <f>MROUND(HLOOKUP($A$1,COT!$1:$183,L9,FALSE),1)</f>
        <v>888</v>
      </c>
      <c r="D10" s="6">
        <f>MROUND(HLOOKUP($A$1,COT!$1:$183,M9,FALSE),1)</f>
        <v>805</v>
      </c>
      <c r="F10" s="6">
        <v>9</v>
      </c>
      <c r="G10">
        <f t="shared" si="3"/>
        <v>2009</v>
      </c>
      <c r="H10" s="17">
        <v>2009</v>
      </c>
      <c r="I10" t="str">
        <f t="shared" si="1"/>
        <v>2009 Estimate</v>
      </c>
      <c r="K10" s="2">
        <v>8</v>
      </c>
      <c r="L10">
        <v>10</v>
      </c>
      <c r="M10">
        <v>101</v>
      </c>
    </row>
    <row r="11" spans="1:13" x14ac:dyDescent="0.3">
      <c r="A11" s="2">
        <v>8</v>
      </c>
      <c r="B11" s="6">
        <f t="shared" si="2"/>
        <v>1698</v>
      </c>
      <c r="C11" s="6">
        <f>MROUND(HLOOKUP($A$1,COT!$1:$183,L10,FALSE),1)</f>
        <v>869</v>
      </c>
      <c r="D11" s="6">
        <f>MROUND(HLOOKUP($A$1,COT!$1:$183,M10,FALSE),1)</f>
        <v>829</v>
      </c>
      <c r="F11" s="6">
        <v>10</v>
      </c>
      <c r="G11">
        <f t="shared" si="3"/>
        <v>2010</v>
      </c>
      <c r="H11" s="17">
        <v>2010</v>
      </c>
      <c r="I11" t="str">
        <f t="shared" si="1"/>
        <v>2010 Estimate</v>
      </c>
      <c r="K11" s="2">
        <v>9</v>
      </c>
      <c r="L11">
        <v>11</v>
      </c>
      <c r="M11">
        <v>102</v>
      </c>
    </row>
    <row r="12" spans="1:13" x14ac:dyDescent="0.3">
      <c r="A12" s="2">
        <v>9</v>
      </c>
      <c r="B12" s="6">
        <f t="shared" si="2"/>
        <v>1743</v>
      </c>
      <c r="C12" s="6">
        <f>MROUND(HLOOKUP($A$1,COT!$1:$183,L11,FALSE),1)</f>
        <v>881</v>
      </c>
      <c r="D12" s="6">
        <f>MROUND(HLOOKUP($A$1,COT!$1:$183,M11,FALSE),1)</f>
        <v>862</v>
      </c>
      <c r="F12" s="6">
        <v>11</v>
      </c>
      <c r="G12">
        <f t="shared" si="3"/>
        <v>2011</v>
      </c>
      <c r="H12" s="17">
        <v>2011</v>
      </c>
      <c r="I12" t="str">
        <f t="shared" si="1"/>
        <v>2011 Estimate</v>
      </c>
      <c r="K12" s="2">
        <v>10</v>
      </c>
      <c r="L12">
        <v>12</v>
      </c>
      <c r="M12">
        <v>103</v>
      </c>
    </row>
    <row r="13" spans="1:13" x14ac:dyDescent="0.3">
      <c r="A13" s="2">
        <v>10</v>
      </c>
      <c r="B13" s="6">
        <f t="shared" si="2"/>
        <v>1772</v>
      </c>
      <c r="C13" s="6">
        <f>MROUND(HLOOKUP($A$1,COT!$1:$183,L12,FALSE),1)</f>
        <v>893</v>
      </c>
      <c r="D13" s="6">
        <f>MROUND(HLOOKUP($A$1,COT!$1:$183,M12,FALSE),1)</f>
        <v>879</v>
      </c>
      <c r="F13" s="6">
        <v>12</v>
      </c>
      <c r="G13">
        <f t="shared" si="3"/>
        <v>2012</v>
      </c>
      <c r="H13" s="17">
        <v>2012</v>
      </c>
      <c r="I13" t="str">
        <f t="shared" si="1"/>
        <v>2012 Estimate</v>
      </c>
      <c r="K13" s="2">
        <v>11</v>
      </c>
      <c r="L13">
        <v>13</v>
      </c>
      <c r="M13">
        <v>104</v>
      </c>
    </row>
    <row r="14" spans="1:13" x14ac:dyDescent="0.3">
      <c r="A14" s="2">
        <v>11</v>
      </c>
      <c r="B14" s="6">
        <f t="shared" si="2"/>
        <v>1744</v>
      </c>
      <c r="C14" s="6">
        <f>MROUND(HLOOKUP($A$1,COT!$1:$183,L13,FALSE),1)</f>
        <v>888</v>
      </c>
      <c r="D14" s="6">
        <f>MROUND(HLOOKUP($A$1,COT!$1:$183,M13,FALSE),1)</f>
        <v>856</v>
      </c>
      <c r="F14" s="6">
        <v>13</v>
      </c>
      <c r="G14">
        <f t="shared" si="3"/>
        <v>2013</v>
      </c>
      <c r="H14" s="17">
        <v>2013</v>
      </c>
      <c r="I14" t="str">
        <f t="shared" si="1"/>
        <v>2013 Estimate</v>
      </c>
      <c r="K14" s="2">
        <v>12</v>
      </c>
      <c r="L14">
        <v>14</v>
      </c>
      <c r="M14">
        <v>105</v>
      </c>
    </row>
    <row r="15" spans="1:13" x14ac:dyDescent="0.3">
      <c r="A15" s="2">
        <v>12</v>
      </c>
      <c r="B15" s="6">
        <f t="shared" si="2"/>
        <v>1738</v>
      </c>
      <c r="C15" s="6">
        <f>MROUND(HLOOKUP($A$1,COT!$1:$183,L14,FALSE),1)</f>
        <v>913</v>
      </c>
      <c r="D15" s="6">
        <f>MROUND(HLOOKUP($A$1,COT!$1:$183,M14,FALSE),1)</f>
        <v>825</v>
      </c>
      <c r="F15" s="6">
        <v>14</v>
      </c>
      <c r="G15">
        <f t="shared" si="3"/>
        <v>2014</v>
      </c>
      <c r="H15" s="17">
        <v>2014</v>
      </c>
      <c r="I15" t="str">
        <f t="shared" si="1"/>
        <v>2014 Estimate</v>
      </c>
      <c r="K15" s="2">
        <v>13</v>
      </c>
      <c r="L15">
        <v>15</v>
      </c>
      <c r="M15">
        <v>106</v>
      </c>
    </row>
    <row r="16" spans="1:13" x14ac:dyDescent="0.3">
      <c r="A16" s="2">
        <v>13</v>
      </c>
      <c r="B16" s="6">
        <f t="shared" si="2"/>
        <v>1746</v>
      </c>
      <c r="C16" s="6">
        <f>MROUND(HLOOKUP($A$1,COT!$1:$183,L15,FALSE),1)</f>
        <v>868</v>
      </c>
      <c r="D16" s="6">
        <f>MROUND(HLOOKUP($A$1,COT!$1:$183,M15,FALSE),1)</f>
        <v>878</v>
      </c>
      <c r="F16" s="6">
        <v>15</v>
      </c>
      <c r="G16">
        <f t="shared" si="3"/>
        <v>2015</v>
      </c>
      <c r="H16" s="17">
        <v>2015</v>
      </c>
      <c r="I16" t="str">
        <f t="shared" si="1"/>
        <v>2015 Estimate</v>
      </c>
      <c r="K16" s="2">
        <v>14</v>
      </c>
      <c r="L16">
        <v>16</v>
      </c>
      <c r="M16">
        <v>107</v>
      </c>
    </row>
    <row r="17" spans="1:13" x14ac:dyDescent="0.3">
      <c r="A17" s="2">
        <v>14</v>
      </c>
      <c r="B17" s="6">
        <f t="shared" si="2"/>
        <v>1633</v>
      </c>
      <c r="C17" s="6">
        <f>MROUND(HLOOKUP($A$1,COT!$1:$183,L16,FALSE),1)</f>
        <v>837</v>
      </c>
      <c r="D17" s="6">
        <f>MROUND(HLOOKUP($A$1,COT!$1:$183,M16,FALSE),1)</f>
        <v>796</v>
      </c>
      <c r="F17" s="6">
        <v>16</v>
      </c>
      <c r="G17">
        <f>H17</f>
        <v>2016</v>
      </c>
      <c r="H17" s="17">
        <v>2016</v>
      </c>
      <c r="I17" t="str">
        <f t="shared" si="1"/>
        <v>2016 Estimate</v>
      </c>
      <c r="K17" s="2">
        <v>15</v>
      </c>
      <c r="L17">
        <v>17</v>
      </c>
      <c r="M17">
        <v>108</v>
      </c>
    </row>
    <row r="18" spans="1:13" x14ac:dyDescent="0.3">
      <c r="A18" s="2">
        <v>15</v>
      </c>
      <c r="B18" s="6">
        <f t="shared" si="2"/>
        <v>1592</v>
      </c>
      <c r="C18" s="6">
        <f>MROUND(HLOOKUP($A$1,COT!$1:$183,L17,FALSE),1)</f>
        <v>817</v>
      </c>
      <c r="D18" s="6">
        <f>MROUND(HLOOKUP($A$1,COT!$1:$183,M17,FALSE),1)</f>
        <v>775</v>
      </c>
      <c r="F18" s="6">
        <v>17</v>
      </c>
      <c r="G18" s="37">
        <f>H18</f>
        <v>2017</v>
      </c>
      <c r="H18" s="38">
        <v>2017</v>
      </c>
      <c r="I18" t="str">
        <f t="shared" si="1"/>
        <v>2017 Estimate</v>
      </c>
      <c r="K18" s="2">
        <v>16</v>
      </c>
      <c r="L18">
        <v>18</v>
      </c>
      <c r="M18">
        <v>109</v>
      </c>
    </row>
    <row r="19" spans="1:13" x14ac:dyDescent="0.3">
      <c r="A19" s="2">
        <v>16</v>
      </c>
      <c r="B19" s="6">
        <f t="shared" si="2"/>
        <v>1572</v>
      </c>
      <c r="C19" s="6">
        <f>MROUND(HLOOKUP($A$1,COT!$1:$183,L18,FALSE),1)</f>
        <v>796</v>
      </c>
      <c r="D19" s="6">
        <f>MROUND(HLOOKUP($A$1,COT!$1:$183,M18,FALSE),1)</f>
        <v>776</v>
      </c>
      <c r="F19" s="6">
        <v>18</v>
      </c>
      <c r="G19" s="37">
        <f t="shared" ref="G19:G40" si="4">H19</f>
        <v>2018</v>
      </c>
      <c r="H19" s="38">
        <v>2018</v>
      </c>
      <c r="I19" t="str">
        <f t="shared" si="1"/>
        <v>2018 Estimate</v>
      </c>
      <c r="K19" s="2">
        <v>17</v>
      </c>
      <c r="L19">
        <v>19</v>
      </c>
      <c r="M19">
        <v>110</v>
      </c>
    </row>
    <row r="20" spans="1:13" x14ac:dyDescent="0.3">
      <c r="A20" s="2">
        <v>17</v>
      </c>
      <c r="B20" s="6">
        <f t="shared" si="2"/>
        <v>1600</v>
      </c>
      <c r="C20" s="6">
        <f>MROUND(HLOOKUP($A$1,COT!$1:$183,L19,FALSE),1)</f>
        <v>815</v>
      </c>
      <c r="D20" s="6">
        <f>MROUND(HLOOKUP($A$1,COT!$1:$183,M19,FALSE),1)</f>
        <v>785</v>
      </c>
      <c r="F20" s="6">
        <v>19</v>
      </c>
      <c r="G20" s="37">
        <f t="shared" si="4"/>
        <v>2019</v>
      </c>
      <c r="H20" s="38">
        <v>2019</v>
      </c>
      <c r="I20" t="str">
        <f t="shared" si="1"/>
        <v>2019 Estimate</v>
      </c>
      <c r="K20" s="2">
        <v>18</v>
      </c>
      <c r="L20">
        <v>20</v>
      </c>
      <c r="M20">
        <v>111</v>
      </c>
    </row>
    <row r="21" spans="1:13" x14ac:dyDescent="0.3">
      <c r="A21" s="2">
        <v>18</v>
      </c>
      <c r="B21" s="6">
        <f t="shared" si="2"/>
        <v>1503</v>
      </c>
      <c r="C21" s="6">
        <f>MROUND(HLOOKUP($A$1,COT!$1:$183,L20,FALSE),1)</f>
        <v>779</v>
      </c>
      <c r="D21" s="6">
        <f>MROUND(HLOOKUP($A$1,COT!$1:$183,M20,FALSE),1)</f>
        <v>724</v>
      </c>
      <c r="F21" s="6">
        <v>20</v>
      </c>
      <c r="G21" s="37">
        <f t="shared" si="4"/>
        <v>2020</v>
      </c>
      <c r="H21" s="38">
        <v>2020</v>
      </c>
      <c r="I21" t="str">
        <f>H21&amp;" Estimate"</f>
        <v>2020 Estimate</v>
      </c>
      <c r="K21" s="2">
        <v>19</v>
      </c>
      <c r="L21">
        <v>21</v>
      </c>
      <c r="M21">
        <v>112</v>
      </c>
    </row>
    <row r="22" spans="1:13" x14ac:dyDescent="0.3">
      <c r="A22" s="2">
        <v>19</v>
      </c>
      <c r="B22" s="6">
        <f t="shared" si="2"/>
        <v>1313</v>
      </c>
      <c r="C22" s="6">
        <f>MROUND(HLOOKUP($A$1,COT!$1:$183,L21,FALSE),1)</f>
        <v>679</v>
      </c>
      <c r="D22" s="6">
        <f>MROUND(HLOOKUP($A$1,COT!$1:$183,M21,FALSE),1)</f>
        <v>634</v>
      </c>
      <c r="F22" s="6">
        <v>21</v>
      </c>
      <c r="G22" s="37">
        <f t="shared" si="4"/>
        <v>2021</v>
      </c>
      <c r="H22" s="38">
        <v>2021</v>
      </c>
      <c r="I22" t="str">
        <f>H22&amp;" Estimate (Latest)"</f>
        <v>2021 Estimate (Latest)</v>
      </c>
      <c r="K22" s="2">
        <v>20</v>
      </c>
      <c r="L22">
        <v>22</v>
      </c>
      <c r="M22">
        <v>113</v>
      </c>
    </row>
    <row r="23" spans="1:13" x14ac:dyDescent="0.3">
      <c r="A23" s="2">
        <v>20</v>
      </c>
      <c r="B23" s="6">
        <f t="shared" si="2"/>
        <v>1295</v>
      </c>
      <c r="C23" s="6">
        <f>MROUND(HLOOKUP($A$1,COT!$1:$183,L22,FALSE),1)</f>
        <v>664</v>
      </c>
      <c r="D23" s="6">
        <f>MROUND(HLOOKUP($A$1,COT!$1:$183,M22,FALSE),1)</f>
        <v>631</v>
      </c>
      <c r="F23" s="6">
        <v>22</v>
      </c>
      <c r="G23" s="37">
        <f t="shared" si="4"/>
        <v>2022</v>
      </c>
      <c r="H23" s="38">
        <v>2022</v>
      </c>
      <c r="I23" t="str">
        <f t="shared" ref="I22:I40" si="5">H23&amp;" projection"</f>
        <v>2022 projection</v>
      </c>
      <c r="K23" s="2">
        <v>21</v>
      </c>
      <c r="L23">
        <v>23</v>
      </c>
      <c r="M23">
        <v>114</v>
      </c>
    </row>
    <row r="24" spans="1:13" x14ac:dyDescent="0.3">
      <c r="A24" s="2">
        <v>21</v>
      </c>
      <c r="B24" s="6">
        <f t="shared" si="2"/>
        <v>1387</v>
      </c>
      <c r="C24" s="6">
        <f>MROUND(HLOOKUP($A$1,COT!$1:$183,L23,FALSE),1)</f>
        <v>720</v>
      </c>
      <c r="D24" s="6">
        <f>MROUND(HLOOKUP($A$1,COT!$1:$183,M23,FALSE),1)</f>
        <v>667</v>
      </c>
      <c r="F24" s="6">
        <v>23</v>
      </c>
      <c r="G24" s="37">
        <f t="shared" si="4"/>
        <v>2023</v>
      </c>
      <c r="H24" s="38">
        <v>2023</v>
      </c>
      <c r="I24" t="str">
        <f t="shared" si="5"/>
        <v>2023 projection</v>
      </c>
      <c r="K24" s="2">
        <v>22</v>
      </c>
      <c r="L24">
        <v>24</v>
      </c>
      <c r="M24">
        <v>115</v>
      </c>
    </row>
    <row r="25" spans="1:13" x14ac:dyDescent="0.3">
      <c r="A25" s="2">
        <v>22</v>
      </c>
      <c r="B25" s="6">
        <f t="shared" si="2"/>
        <v>1460</v>
      </c>
      <c r="C25" s="6">
        <f>MROUND(HLOOKUP($A$1,COT!$1:$183,L24,FALSE),1)</f>
        <v>721</v>
      </c>
      <c r="D25" s="6">
        <f>MROUND(HLOOKUP($A$1,COT!$1:$183,M24,FALSE),1)</f>
        <v>739</v>
      </c>
      <c r="F25" s="6">
        <v>24</v>
      </c>
      <c r="G25" s="37">
        <f t="shared" si="4"/>
        <v>2024</v>
      </c>
      <c r="H25" s="38">
        <v>2024</v>
      </c>
      <c r="I25" t="str">
        <f t="shared" si="5"/>
        <v>2024 projection</v>
      </c>
      <c r="K25" s="2">
        <v>23</v>
      </c>
      <c r="L25">
        <v>25</v>
      </c>
      <c r="M25">
        <v>116</v>
      </c>
    </row>
    <row r="26" spans="1:13" x14ac:dyDescent="0.3">
      <c r="A26" s="2">
        <v>23</v>
      </c>
      <c r="B26" s="6">
        <f t="shared" si="2"/>
        <v>1514</v>
      </c>
      <c r="C26" s="6">
        <f>MROUND(HLOOKUP($A$1,COT!$1:$183,L25,FALSE),1)</f>
        <v>747</v>
      </c>
      <c r="D26" s="6">
        <f>MROUND(HLOOKUP($A$1,COT!$1:$183,M25,FALSE),1)</f>
        <v>767</v>
      </c>
      <c r="F26" s="6">
        <v>25</v>
      </c>
      <c r="G26" s="37">
        <f t="shared" si="4"/>
        <v>2025</v>
      </c>
      <c r="H26" s="38">
        <v>2025</v>
      </c>
      <c r="I26" t="str">
        <f t="shared" si="5"/>
        <v>2025 projection</v>
      </c>
      <c r="K26" s="2">
        <v>24</v>
      </c>
      <c r="L26">
        <v>26</v>
      </c>
      <c r="M26">
        <v>117</v>
      </c>
    </row>
    <row r="27" spans="1:13" x14ac:dyDescent="0.3">
      <c r="A27" s="2">
        <v>24</v>
      </c>
      <c r="B27" s="6">
        <f t="shared" si="2"/>
        <v>1587</v>
      </c>
      <c r="C27" s="6">
        <f>MROUND(HLOOKUP($A$1,COT!$1:$183,L26,FALSE),1)</f>
        <v>783</v>
      </c>
      <c r="D27" s="6">
        <f>MROUND(HLOOKUP($A$1,COT!$1:$183,M26,FALSE),1)</f>
        <v>804</v>
      </c>
      <c r="F27" s="6">
        <v>26</v>
      </c>
      <c r="G27" s="37">
        <f t="shared" si="4"/>
        <v>2026</v>
      </c>
      <c r="H27" s="38">
        <v>2026</v>
      </c>
      <c r="I27" t="str">
        <f t="shared" si="5"/>
        <v>2026 projection</v>
      </c>
      <c r="K27" s="2">
        <v>25</v>
      </c>
      <c r="L27">
        <v>27</v>
      </c>
      <c r="M27">
        <v>118</v>
      </c>
    </row>
    <row r="28" spans="1:13" x14ac:dyDescent="0.3">
      <c r="A28" s="2">
        <v>25</v>
      </c>
      <c r="B28" s="6">
        <f t="shared" si="2"/>
        <v>1635</v>
      </c>
      <c r="C28" s="6">
        <f>MROUND(HLOOKUP($A$1,COT!$1:$183,L27,FALSE),1)</f>
        <v>816</v>
      </c>
      <c r="D28" s="6">
        <f>MROUND(HLOOKUP($A$1,COT!$1:$183,M27,FALSE),1)</f>
        <v>819</v>
      </c>
      <c r="F28" s="6">
        <v>27</v>
      </c>
      <c r="G28" s="37">
        <f t="shared" si="4"/>
        <v>2027</v>
      </c>
      <c r="H28" s="38">
        <v>2027</v>
      </c>
      <c r="I28" t="str">
        <f t="shared" si="5"/>
        <v>2027 projection</v>
      </c>
      <c r="K28" s="2">
        <v>26</v>
      </c>
      <c r="L28">
        <v>28</v>
      </c>
      <c r="M28">
        <v>119</v>
      </c>
    </row>
    <row r="29" spans="1:13" x14ac:dyDescent="0.3">
      <c r="A29" s="2">
        <v>26</v>
      </c>
      <c r="B29" s="6">
        <f t="shared" si="2"/>
        <v>1673</v>
      </c>
      <c r="C29" s="6">
        <f>MROUND(HLOOKUP($A$1,COT!$1:$183,L28,FALSE),1)</f>
        <v>794</v>
      </c>
      <c r="D29" s="6">
        <f>MROUND(HLOOKUP($A$1,COT!$1:$183,M28,FALSE),1)</f>
        <v>879</v>
      </c>
      <c r="F29" s="6">
        <v>28</v>
      </c>
      <c r="G29" s="37">
        <f t="shared" si="4"/>
        <v>2028</v>
      </c>
      <c r="H29" s="38">
        <v>2028</v>
      </c>
      <c r="I29" t="str">
        <f t="shared" si="5"/>
        <v>2028 projection</v>
      </c>
      <c r="K29" s="2">
        <v>27</v>
      </c>
      <c r="L29">
        <v>29</v>
      </c>
      <c r="M29">
        <v>120</v>
      </c>
    </row>
    <row r="30" spans="1:13" x14ac:dyDescent="0.3">
      <c r="A30" s="2">
        <v>27</v>
      </c>
      <c r="B30" s="6">
        <f t="shared" si="2"/>
        <v>1673</v>
      </c>
      <c r="C30" s="6">
        <f>MROUND(HLOOKUP($A$1,COT!$1:$183,L29,FALSE),1)</f>
        <v>769</v>
      </c>
      <c r="D30" s="6">
        <f>MROUND(HLOOKUP($A$1,COT!$1:$183,M29,FALSE),1)</f>
        <v>904</v>
      </c>
      <c r="F30" s="6">
        <v>29</v>
      </c>
      <c r="G30" s="37">
        <f t="shared" si="4"/>
        <v>2029</v>
      </c>
      <c r="H30" s="38">
        <v>2029</v>
      </c>
      <c r="I30" t="str">
        <f t="shared" si="5"/>
        <v>2029 projection</v>
      </c>
      <c r="K30" s="2">
        <v>28</v>
      </c>
      <c r="L30">
        <v>30</v>
      </c>
      <c r="M30">
        <v>121</v>
      </c>
    </row>
    <row r="31" spans="1:13" x14ac:dyDescent="0.3">
      <c r="A31" s="2">
        <v>28</v>
      </c>
      <c r="B31" s="6">
        <f t="shared" si="2"/>
        <v>1818</v>
      </c>
      <c r="C31" s="6">
        <f>MROUND(HLOOKUP($A$1,COT!$1:$183,L30,FALSE),1)</f>
        <v>883</v>
      </c>
      <c r="D31" s="6">
        <f>MROUND(HLOOKUP($A$1,COT!$1:$183,M30,FALSE),1)</f>
        <v>935</v>
      </c>
      <c r="F31" s="6">
        <v>30</v>
      </c>
      <c r="G31" s="37">
        <f t="shared" si="4"/>
        <v>2030</v>
      </c>
      <c r="H31" s="38">
        <v>2030</v>
      </c>
      <c r="I31" t="str">
        <f t="shared" si="5"/>
        <v>2030 projection</v>
      </c>
      <c r="K31" s="2">
        <v>29</v>
      </c>
      <c r="L31">
        <v>31</v>
      </c>
      <c r="M31">
        <v>122</v>
      </c>
    </row>
    <row r="32" spans="1:13" x14ac:dyDescent="0.3">
      <c r="A32" s="2">
        <v>29</v>
      </c>
      <c r="B32" s="6">
        <f t="shared" si="2"/>
        <v>1805</v>
      </c>
      <c r="C32" s="6">
        <f>MROUND(HLOOKUP($A$1,COT!$1:$183,L31,FALSE),1)</f>
        <v>898</v>
      </c>
      <c r="D32" s="6">
        <f>MROUND(HLOOKUP($A$1,COT!$1:$183,M31,FALSE),1)</f>
        <v>907</v>
      </c>
      <c r="F32" s="6">
        <v>31</v>
      </c>
      <c r="G32" s="37">
        <f t="shared" si="4"/>
        <v>2031</v>
      </c>
      <c r="H32" s="38">
        <v>2031</v>
      </c>
      <c r="I32" t="str">
        <f t="shared" si="5"/>
        <v>2031 projection</v>
      </c>
      <c r="K32" s="2">
        <v>30</v>
      </c>
      <c r="L32">
        <v>32</v>
      </c>
      <c r="M32">
        <v>123</v>
      </c>
    </row>
    <row r="33" spans="1:13" x14ac:dyDescent="0.3">
      <c r="A33" s="2">
        <v>30</v>
      </c>
      <c r="B33" s="6">
        <f t="shared" si="2"/>
        <v>1963</v>
      </c>
      <c r="C33" s="6">
        <f>MROUND(HLOOKUP($A$1,COT!$1:$183,L32,FALSE),1)</f>
        <v>922</v>
      </c>
      <c r="D33" s="6">
        <f>MROUND(HLOOKUP($A$1,COT!$1:$183,M32,FALSE),1)</f>
        <v>1041</v>
      </c>
      <c r="F33" s="6">
        <v>32</v>
      </c>
      <c r="G33" s="37">
        <f t="shared" si="4"/>
        <v>2032</v>
      </c>
      <c r="H33" s="38">
        <v>2032</v>
      </c>
      <c r="I33" t="str">
        <f t="shared" si="5"/>
        <v>2032 projection</v>
      </c>
      <c r="K33" s="2">
        <v>31</v>
      </c>
      <c r="L33">
        <v>33</v>
      </c>
      <c r="M33">
        <v>124</v>
      </c>
    </row>
    <row r="34" spans="1:13" x14ac:dyDescent="0.3">
      <c r="A34" s="2">
        <v>31</v>
      </c>
      <c r="B34" s="6">
        <f t="shared" si="2"/>
        <v>1902</v>
      </c>
      <c r="C34" s="6">
        <f>MROUND(HLOOKUP($A$1,COT!$1:$183,L33,FALSE),1)</f>
        <v>889</v>
      </c>
      <c r="D34" s="6">
        <f>MROUND(HLOOKUP($A$1,COT!$1:$183,M33,FALSE),1)</f>
        <v>1013</v>
      </c>
      <c r="F34" s="6">
        <v>33</v>
      </c>
      <c r="G34" s="37">
        <f t="shared" si="4"/>
        <v>2033</v>
      </c>
      <c r="H34" s="38">
        <v>2033</v>
      </c>
      <c r="I34" t="str">
        <f t="shared" si="5"/>
        <v>2033 projection</v>
      </c>
      <c r="K34" s="2">
        <v>32</v>
      </c>
      <c r="L34">
        <v>34</v>
      </c>
      <c r="M34">
        <v>125</v>
      </c>
    </row>
    <row r="35" spans="1:13" x14ac:dyDescent="0.3">
      <c r="A35" s="2">
        <v>32</v>
      </c>
      <c r="B35" s="6">
        <f t="shared" si="2"/>
        <v>1939</v>
      </c>
      <c r="C35" s="6">
        <f>MROUND(HLOOKUP($A$1,COT!$1:$183,L34,FALSE),1)</f>
        <v>930</v>
      </c>
      <c r="D35" s="6">
        <f>MROUND(HLOOKUP($A$1,COT!$1:$183,M34,FALSE),1)</f>
        <v>1009</v>
      </c>
      <c r="F35" s="6">
        <v>34</v>
      </c>
      <c r="G35" s="37">
        <f t="shared" si="4"/>
        <v>2034</v>
      </c>
      <c r="H35" s="38">
        <v>2034</v>
      </c>
      <c r="I35" t="str">
        <f t="shared" si="5"/>
        <v>2034 projection</v>
      </c>
      <c r="K35" s="2">
        <v>33</v>
      </c>
      <c r="L35">
        <v>35</v>
      </c>
      <c r="M35">
        <v>126</v>
      </c>
    </row>
    <row r="36" spans="1:13" x14ac:dyDescent="0.3">
      <c r="A36" s="2">
        <v>33</v>
      </c>
      <c r="B36" s="6">
        <f t="shared" si="2"/>
        <v>1972</v>
      </c>
      <c r="C36" s="6">
        <f>MROUND(HLOOKUP($A$1,COT!$1:$183,L35,FALSE),1)</f>
        <v>926</v>
      </c>
      <c r="D36" s="6">
        <f>MROUND(HLOOKUP($A$1,COT!$1:$183,M35,FALSE),1)</f>
        <v>1046</v>
      </c>
      <c r="F36" s="6">
        <v>35</v>
      </c>
      <c r="G36" s="37">
        <f t="shared" si="4"/>
        <v>2035</v>
      </c>
      <c r="H36" s="38">
        <v>2035</v>
      </c>
      <c r="I36" t="str">
        <f t="shared" si="5"/>
        <v>2035 projection</v>
      </c>
      <c r="K36" s="2">
        <v>34</v>
      </c>
      <c r="L36">
        <v>36</v>
      </c>
      <c r="M36">
        <v>127</v>
      </c>
    </row>
    <row r="37" spans="1:13" x14ac:dyDescent="0.3">
      <c r="A37" s="2">
        <v>34</v>
      </c>
      <c r="B37" s="6">
        <f t="shared" si="2"/>
        <v>2015</v>
      </c>
      <c r="C37" s="6">
        <f>MROUND(HLOOKUP($A$1,COT!$1:$183,L36,FALSE),1)</f>
        <v>942</v>
      </c>
      <c r="D37" s="6">
        <f>MROUND(HLOOKUP($A$1,COT!$1:$183,M36,FALSE),1)</f>
        <v>1073</v>
      </c>
      <c r="F37" s="6">
        <v>36</v>
      </c>
      <c r="G37" s="37">
        <f t="shared" si="4"/>
        <v>2036</v>
      </c>
      <c r="H37" s="38">
        <v>2036</v>
      </c>
      <c r="I37" t="str">
        <f t="shared" si="5"/>
        <v>2036 projection</v>
      </c>
      <c r="K37" s="2">
        <v>35</v>
      </c>
      <c r="L37">
        <v>37</v>
      </c>
      <c r="M37">
        <v>128</v>
      </c>
    </row>
    <row r="38" spans="1:13" x14ac:dyDescent="0.3">
      <c r="A38" s="2">
        <v>35</v>
      </c>
      <c r="B38" s="6">
        <f t="shared" si="2"/>
        <v>2105</v>
      </c>
      <c r="C38" s="6">
        <f>MROUND(HLOOKUP($A$1,COT!$1:$183,L37,FALSE),1)</f>
        <v>1004</v>
      </c>
      <c r="D38" s="6">
        <f>MROUND(HLOOKUP($A$1,COT!$1:$183,M37,FALSE),1)</f>
        <v>1101</v>
      </c>
      <c r="F38" s="6">
        <v>37</v>
      </c>
      <c r="G38" s="37">
        <f t="shared" si="4"/>
        <v>2037</v>
      </c>
      <c r="H38" s="38">
        <v>2037</v>
      </c>
      <c r="I38" t="str">
        <f t="shared" si="5"/>
        <v>2037 projection</v>
      </c>
      <c r="K38" s="2">
        <v>36</v>
      </c>
      <c r="L38">
        <v>38</v>
      </c>
      <c r="M38">
        <v>129</v>
      </c>
    </row>
    <row r="39" spans="1:13" x14ac:dyDescent="0.3">
      <c r="A39" s="2">
        <v>36</v>
      </c>
      <c r="B39" s="6">
        <f t="shared" si="2"/>
        <v>1973</v>
      </c>
      <c r="C39" s="6">
        <f>MROUND(HLOOKUP($A$1,COT!$1:$183,L38,FALSE),1)</f>
        <v>937</v>
      </c>
      <c r="D39" s="6">
        <f>MROUND(HLOOKUP($A$1,COT!$1:$183,M38,FALSE),1)</f>
        <v>1036</v>
      </c>
      <c r="F39" s="6">
        <v>38</v>
      </c>
      <c r="G39" s="37">
        <f t="shared" si="4"/>
        <v>2038</v>
      </c>
      <c r="H39" s="38">
        <v>2038</v>
      </c>
      <c r="I39" t="str">
        <f t="shared" si="5"/>
        <v>2038 projection</v>
      </c>
      <c r="K39" s="2">
        <v>37</v>
      </c>
      <c r="L39">
        <v>39</v>
      </c>
      <c r="M39">
        <v>130</v>
      </c>
    </row>
    <row r="40" spans="1:13" x14ac:dyDescent="0.3">
      <c r="A40" s="2">
        <v>37</v>
      </c>
      <c r="B40" s="6">
        <f t="shared" si="2"/>
        <v>1814</v>
      </c>
      <c r="C40" s="6">
        <f>MROUND(HLOOKUP($A$1,COT!$1:$183,L39,FALSE),1)</f>
        <v>869</v>
      </c>
      <c r="D40" s="6">
        <f>MROUND(HLOOKUP($A$1,COT!$1:$183,M39,FALSE),1)</f>
        <v>945</v>
      </c>
      <c r="F40" s="6">
        <v>39</v>
      </c>
      <c r="G40" s="37">
        <f t="shared" si="4"/>
        <v>2039</v>
      </c>
      <c r="H40" s="38">
        <v>2039</v>
      </c>
      <c r="I40" t="str">
        <f t="shared" si="5"/>
        <v>2039 projection</v>
      </c>
      <c r="K40" s="2">
        <v>38</v>
      </c>
      <c r="L40">
        <v>40</v>
      </c>
      <c r="M40">
        <v>131</v>
      </c>
    </row>
    <row r="41" spans="1:13" x14ac:dyDescent="0.3">
      <c r="A41" s="2">
        <v>38</v>
      </c>
      <c r="B41" s="6">
        <f t="shared" si="2"/>
        <v>1777</v>
      </c>
      <c r="C41" s="6">
        <f>MROUND(HLOOKUP($A$1,COT!$1:$183,L40,FALSE),1)</f>
        <v>849</v>
      </c>
      <c r="D41" s="6">
        <f>MROUND(HLOOKUP($A$1,COT!$1:$183,M40,FALSE),1)</f>
        <v>928</v>
      </c>
      <c r="F41" s="6">
        <v>40</v>
      </c>
      <c r="G41" s="37">
        <f t="shared" ref="G41:G44" si="6">H41</f>
        <v>2040</v>
      </c>
      <c r="H41" s="38">
        <v>2040</v>
      </c>
      <c r="I41" t="str">
        <f t="shared" ref="I41:I44" si="7">H41&amp;" projection"</f>
        <v>2040 projection</v>
      </c>
      <c r="K41" s="2">
        <v>39</v>
      </c>
      <c r="L41">
        <v>41</v>
      </c>
      <c r="M41">
        <v>132</v>
      </c>
    </row>
    <row r="42" spans="1:13" x14ac:dyDescent="0.3">
      <c r="A42" s="2">
        <v>39</v>
      </c>
      <c r="B42" s="6">
        <f t="shared" si="2"/>
        <v>1832</v>
      </c>
      <c r="C42" s="6">
        <f>MROUND(HLOOKUP($A$1,COT!$1:$183,L41,FALSE),1)</f>
        <v>873</v>
      </c>
      <c r="D42" s="6">
        <f>MROUND(HLOOKUP($A$1,COT!$1:$183,M41,FALSE),1)</f>
        <v>959</v>
      </c>
      <c r="F42" s="6">
        <v>41</v>
      </c>
      <c r="G42" s="37">
        <f t="shared" si="6"/>
        <v>2041</v>
      </c>
      <c r="H42" s="38">
        <v>2041</v>
      </c>
      <c r="I42" t="str">
        <f t="shared" si="7"/>
        <v>2041 projection</v>
      </c>
      <c r="K42" s="2">
        <v>40</v>
      </c>
      <c r="L42">
        <v>42</v>
      </c>
      <c r="M42">
        <v>133</v>
      </c>
    </row>
    <row r="43" spans="1:13" x14ac:dyDescent="0.3">
      <c r="A43" s="2">
        <v>40</v>
      </c>
      <c r="B43" s="6">
        <f t="shared" si="2"/>
        <v>1861</v>
      </c>
      <c r="C43" s="6">
        <f>MROUND(HLOOKUP($A$1,COT!$1:$183,L42,FALSE),1)</f>
        <v>919</v>
      </c>
      <c r="D43" s="6">
        <f>MROUND(HLOOKUP($A$1,COT!$1:$183,M42,FALSE),1)</f>
        <v>942</v>
      </c>
      <c r="F43" s="6">
        <v>42</v>
      </c>
      <c r="G43" s="37">
        <f t="shared" si="6"/>
        <v>2042</v>
      </c>
      <c r="H43" s="38">
        <v>2042</v>
      </c>
      <c r="I43" t="str">
        <f t="shared" si="7"/>
        <v>2042 projection</v>
      </c>
      <c r="K43" s="2">
        <v>41</v>
      </c>
      <c r="L43">
        <v>43</v>
      </c>
      <c r="M43">
        <v>134</v>
      </c>
    </row>
    <row r="44" spans="1:13" x14ac:dyDescent="0.3">
      <c r="A44" s="2">
        <v>41</v>
      </c>
      <c r="B44" s="6">
        <f t="shared" si="2"/>
        <v>1855</v>
      </c>
      <c r="C44" s="6">
        <f>MROUND(HLOOKUP($A$1,COT!$1:$183,L43,FALSE),1)</f>
        <v>923</v>
      </c>
      <c r="D44" s="6">
        <f>MROUND(HLOOKUP($A$1,COT!$1:$183,M43,FALSE),1)</f>
        <v>932</v>
      </c>
      <c r="F44" s="6">
        <v>43</v>
      </c>
      <c r="G44" s="37">
        <f t="shared" si="6"/>
        <v>2043</v>
      </c>
      <c r="H44" s="38">
        <v>2043</v>
      </c>
      <c r="I44" t="str">
        <f t="shared" si="7"/>
        <v>2043 projection</v>
      </c>
      <c r="K44" s="2">
        <v>42</v>
      </c>
      <c r="L44">
        <v>44</v>
      </c>
      <c r="M44">
        <v>135</v>
      </c>
    </row>
    <row r="45" spans="1:13" x14ac:dyDescent="0.3">
      <c r="A45" s="2">
        <v>42</v>
      </c>
      <c r="B45" s="6">
        <f t="shared" si="2"/>
        <v>1844</v>
      </c>
      <c r="C45" s="6">
        <f>MROUND(HLOOKUP($A$1,COT!$1:$183,L44,FALSE),1)</f>
        <v>869</v>
      </c>
      <c r="D45" s="6">
        <f>MROUND(HLOOKUP($A$1,COT!$1:$183,M44,FALSE),1)</f>
        <v>975</v>
      </c>
      <c r="H45" s="6"/>
      <c r="K45" s="2">
        <v>43</v>
      </c>
      <c r="L45">
        <v>45</v>
      </c>
      <c r="M45">
        <v>136</v>
      </c>
    </row>
    <row r="46" spans="1:13" x14ac:dyDescent="0.3">
      <c r="A46" s="2">
        <v>43</v>
      </c>
      <c r="B46" s="6">
        <f t="shared" si="2"/>
        <v>1511</v>
      </c>
      <c r="C46" s="6">
        <f>MROUND(HLOOKUP($A$1,COT!$1:$183,L45,FALSE),1)</f>
        <v>737</v>
      </c>
      <c r="D46" s="6">
        <f>MROUND(HLOOKUP($A$1,COT!$1:$183,M45,FALSE),1)</f>
        <v>774</v>
      </c>
      <c r="H46" s="6"/>
      <c r="K46" s="2">
        <v>44</v>
      </c>
      <c r="L46">
        <v>46</v>
      </c>
      <c r="M46">
        <v>137</v>
      </c>
    </row>
    <row r="47" spans="1:13" x14ac:dyDescent="0.3">
      <c r="A47" s="2">
        <v>44</v>
      </c>
      <c r="B47" s="6">
        <f t="shared" si="2"/>
        <v>1464</v>
      </c>
      <c r="C47" s="6">
        <f>MROUND(HLOOKUP($A$1,COT!$1:$183,L46,FALSE),1)</f>
        <v>711</v>
      </c>
      <c r="D47" s="6">
        <f>MROUND(HLOOKUP($A$1,COT!$1:$183,M46,FALSE),1)</f>
        <v>753</v>
      </c>
      <c r="H47" s="6"/>
      <c r="K47" s="2">
        <v>45</v>
      </c>
      <c r="L47">
        <v>47</v>
      </c>
      <c r="M47">
        <v>138</v>
      </c>
    </row>
    <row r="48" spans="1:13" x14ac:dyDescent="0.3">
      <c r="A48" s="2">
        <v>45</v>
      </c>
      <c r="B48" s="6">
        <f t="shared" si="2"/>
        <v>1561</v>
      </c>
      <c r="C48" s="6">
        <f>MROUND(HLOOKUP($A$1,COT!$1:$183,L47,FALSE),1)</f>
        <v>750</v>
      </c>
      <c r="D48" s="6">
        <f>MROUND(HLOOKUP($A$1,COT!$1:$183,M47,FALSE),1)</f>
        <v>811</v>
      </c>
      <c r="H48" s="6"/>
      <c r="K48" s="2">
        <v>46</v>
      </c>
      <c r="L48">
        <v>48</v>
      </c>
      <c r="M48">
        <v>139</v>
      </c>
    </row>
    <row r="49" spans="1:13" x14ac:dyDescent="0.3">
      <c r="A49" s="2">
        <v>46</v>
      </c>
      <c r="B49" s="6">
        <f t="shared" si="2"/>
        <v>1647</v>
      </c>
      <c r="C49" s="6">
        <f>MROUND(HLOOKUP($A$1,COT!$1:$183,L48,FALSE),1)</f>
        <v>782</v>
      </c>
      <c r="D49" s="6">
        <f>MROUND(HLOOKUP($A$1,COT!$1:$183,M48,FALSE),1)</f>
        <v>865</v>
      </c>
      <c r="H49" s="6"/>
      <c r="K49" s="2">
        <v>47</v>
      </c>
      <c r="L49">
        <v>49</v>
      </c>
      <c r="M49">
        <v>140</v>
      </c>
    </row>
    <row r="50" spans="1:13" x14ac:dyDescent="0.3">
      <c r="A50" s="2">
        <v>47</v>
      </c>
      <c r="B50" s="6">
        <f t="shared" si="2"/>
        <v>1676</v>
      </c>
      <c r="C50" s="6">
        <f>MROUND(HLOOKUP($A$1,COT!$1:$183,L49,FALSE),1)</f>
        <v>810</v>
      </c>
      <c r="D50" s="6">
        <f>MROUND(HLOOKUP($A$1,COT!$1:$183,M49,FALSE),1)</f>
        <v>866</v>
      </c>
      <c r="H50" s="6"/>
      <c r="K50" s="2">
        <v>48</v>
      </c>
      <c r="L50">
        <v>50</v>
      </c>
      <c r="M50">
        <v>141</v>
      </c>
    </row>
    <row r="51" spans="1:13" x14ac:dyDescent="0.3">
      <c r="A51" s="2">
        <v>48</v>
      </c>
      <c r="B51" s="6">
        <f t="shared" si="2"/>
        <v>1785</v>
      </c>
      <c r="C51" s="6">
        <f>MROUND(HLOOKUP($A$1,COT!$1:$183,L50,FALSE),1)</f>
        <v>900</v>
      </c>
      <c r="D51" s="6">
        <f>MROUND(HLOOKUP($A$1,COT!$1:$183,M50,FALSE),1)</f>
        <v>885</v>
      </c>
      <c r="H51" s="6"/>
      <c r="K51" s="2">
        <v>49</v>
      </c>
      <c r="L51">
        <v>51</v>
      </c>
      <c r="M51">
        <v>142</v>
      </c>
    </row>
    <row r="52" spans="1:13" x14ac:dyDescent="0.3">
      <c r="A52" s="2">
        <v>49</v>
      </c>
      <c r="B52" s="6">
        <f t="shared" si="2"/>
        <v>1910</v>
      </c>
      <c r="C52" s="6">
        <f>MROUND(HLOOKUP($A$1,COT!$1:$183,L51,FALSE),1)</f>
        <v>909</v>
      </c>
      <c r="D52" s="6">
        <f>MROUND(HLOOKUP($A$1,COT!$1:$183,M51,FALSE),1)</f>
        <v>1001</v>
      </c>
      <c r="H52" s="6"/>
      <c r="K52" s="2">
        <v>50</v>
      </c>
      <c r="L52">
        <v>52</v>
      </c>
      <c r="M52">
        <v>143</v>
      </c>
    </row>
    <row r="53" spans="1:13" x14ac:dyDescent="0.3">
      <c r="A53" s="2">
        <v>50</v>
      </c>
      <c r="B53" s="6">
        <f t="shared" si="2"/>
        <v>2034</v>
      </c>
      <c r="C53" s="6">
        <f>MROUND(HLOOKUP($A$1,COT!$1:$183,L52,FALSE),1)</f>
        <v>1006</v>
      </c>
      <c r="D53" s="6">
        <f>MROUND(HLOOKUP($A$1,COT!$1:$183,M52,FALSE),1)</f>
        <v>1028</v>
      </c>
      <c r="H53" s="6"/>
      <c r="K53" s="2">
        <v>51</v>
      </c>
      <c r="L53">
        <v>53</v>
      </c>
      <c r="M53">
        <v>144</v>
      </c>
    </row>
    <row r="54" spans="1:13" x14ac:dyDescent="0.3">
      <c r="A54" s="2">
        <v>51</v>
      </c>
      <c r="B54" s="6">
        <f t="shared" si="2"/>
        <v>1961</v>
      </c>
      <c r="C54" s="6">
        <f>MROUND(HLOOKUP($A$1,COT!$1:$183,L53,FALSE),1)</f>
        <v>958</v>
      </c>
      <c r="D54" s="6">
        <f>MROUND(HLOOKUP($A$1,COT!$1:$183,M53,FALSE),1)</f>
        <v>1003</v>
      </c>
      <c r="H54" s="6"/>
      <c r="K54" s="2">
        <v>52</v>
      </c>
      <c r="L54">
        <v>54</v>
      </c>
      <c r="M54">
        <v>145</v>
      </c>
    </row>
    <row r="55" spans="1:13" x14ac:dyDescent="0.3">
      <c r="A55" s="2">
        <v>52</v>
      </c>
      <c r="B55" s="6">
        <f t="shared" si="2"/>
        <v>2115</v>
      </c>
      <c r="C55" s="6">
        <f>MROUND(HLOOKUP($A$1,COT!$1:$183,L54,FALSE),1)</f>
        <v>1012</v>
      </c>
      <c r="D55" s="6">
        <f>MROUND(HLOOKUP($A$1,COT!$1:$183,M54,FALSE),1)</f>
        <v>1103</v>
      </c>
      <c r="H55" s="6"/>
      <c r="K55" s="2">
        <v>53</v>
      </c>
      <c r="L55">
        <v>55</v>
      </c>
      <c r="M55">
        <v>146</v>
      </c>
    </row>
    <row r="56" spans="1:13" x14ac:dyDescent="0.3">
      <c r="A56" s="2">
        <v>53</v>
      </c>
      <c r="B56" s="6">
        <f t="shared" si="2"/>
        <v>2109</v>
      </c>
      <c r="C56" s="6">
        <f>MROUND(HLOOKUP($A$1,COT!$1:$183,L55,FALSE),1)</f>
        <v>1042</v>
      </c>
      <c r="D56" s="6">
        <f>MROUND(HLOOKUP($A$1,COT!$1:$183,M55,FALSE),1)</f>
        <v>1067</v>
      </c>
      <c r="H56" s="6"/>
      <c r="K56" s="2">
        <v>54</v>
      </c>
      <c r="L56">
        <v>56</v>
      </c>
      <c r="M56">
        <v>147</v>
      </c>
    </row>
    <row r="57" spans="1:13" x14ac:dyDescent="0.3">
      <c r="A57" s="2">
        <v>54</v>
      </c>
      <c r="B57" s="6">
        <f t="shared" si="2"/>
        <v>2133</v>
      </c>
      <c r="C57" s="6">
        <f>MROUND(HLOOKUP($A$1,COT!$1:$183,L56,FALSE),1)</f>
        <v>1070</v>
      </c>
      <c r="D57" s="6">
        <f>MROUND(HLOOKUP($A$1,COT!$1:$183,M56,FALSE),1)</f>
        <v>1063</v>
      </c>
      <c r="H57" s="6"/>
      <c r="K57" s="2">
        <v>55</v>
      </c>
      <c r="L57">
        <v>57</v>
      </c>
      <c r="M57">
        <v>148</v>
      </c>
    </row>
    <row r="58" spans="1:13" x14ac:dyDescent="0.3">
      <c r="A58" s="2">
        <v>55</v>
      </c>
      <c r="B58" s="6">
        <f t="shared" si="2"/>
        <v>2247</v>
      </c>
      <c r="C58" s="6">
        <f>MROUND(HLOOKUP($A$1,COT!$1:$183,L57,FALSE),1)</f>
        <v>1076</v>
      </c>
      <c r="D58" s="6">
        <f>MROUND(HLOOKUP($A$1,COT!$1:$183,M57,FALSE),1)</f>
        <v>1171</v>
      </c>
      <c r="H58" s="6"/>
      <c r="K58" s="2">
        <v>56</v>
      </c>
      <c r="L58">
        <v>58</v>
      </c>
      <c r="M58">
        <v>149</v>
      </c>
    </row>
    <row r="59" spans="1:13" x14ac:dyDescent="0.3">
      <c r="A59" s="2">
        <v>56</v>
      </c>
      <c r="B59" s="6">
        <f t="shared" si="2"/>
        <v>2270</v>
      </c>
      <c r="C59" s="6">
        <f>MROUND(HLOOKUP($A$1,COT!$1:$183,L58,FALSE),1)</f>
        <v>1065</v>
      </c>
      <c r="D59" s="6">
        <f>MROUND(HLOOKUP($A$1,COT!$1:$183,M58,FALSE),1)</f>
        <v>1205</v>
      </c>
      <c r="H59" s="6"/>
      <c r="K59" s="2">
        <v>57</v>
      </c>
      <c r="L59">
        <v>59</v>
      </c>
      <c r="M59">
        <v>150</v>
      </c>
    </row>
    <row r="60" spans="1:13" x14ac:dyDescent="0.3">
      <c r="A60" s="2">
        <v>57</v>
      </c>
      <c r="B60" s="6">
        <f t="shared" si="2"/>
        <v>2276</v>
      </c>
      <c r="C60" s="6">
        <f>MROUND(HLOOKUP($A$1,COT!$1:$183,L59,FALSE),1)</f>
        <v>1123</v>
      </c>
      <c r="D60" s="6">
        <f>MROUND(HLOOKUP($A$1,COT!$1:$183,M59,FALSE),1)</f>
        <v>1153</v>
      </c>
      <c r="H60" s="6"/>
      <c r="K60" s="2">
        <v>58</v>
      </c>
      <c r="L60">
        <v>60</v>
      </c>
      <c r="M60">
        <v>151</v>
      </c>
    </row>
    <row r="61" spans="1:13" x14ac:dyDescent="0.3">
      <c r="A61" s="2">
        <v>58</v>
      </c>
      <c r="B61" s="6">
        <f t="shared" si="2"/>
        <v>2248</v>
      </c>
      <c r="C61" s="6">
        <f>MROUND(HLOOKUP($A$1,COT!$1:$183,L60,FALSE),1)</f>
        <v>1090</v>
      </c>
      <c r="D61" s="6">
        <f>MROUND(HLOOKUP($A$1,COT!$1:$183,M60,FALSE),1)</f>
        <v>1158</v>
      </c>
      <c r="H61" s="6"/>
      <c r="K61" s="2">
        <v>59</v>
      </c>
      <c r="L61">
        <v>61</v>
      </c>
      <c r="M61">
        <v>152</v>
      </c>
    </row>
    <row r="62" spans="1:13" x14ac:dyDescent="0.3">
      <c r="A62" s="2">
        <v>59</v>
      </c>
      <c r="B62" s="6">
        <f t="shared" si="2"/>
        <v>2178</v>
      </c>
      <c r="C62" s="6">
        <f>MROUND(HLOOKUP($A$1,COT!$1:$183,L61,FALSE),1)</f>
        <v>1078</v>
      </c>
      <c r="D62" s="6">
        <f>MROUND(HLOOKUP($A$1,COT!$1:$183,M61,FALSE),1)</f>
        <v>1100</v>
      </c>
      <c r="H62" s="6"/>
      <c r="K62" s="2">
        <v>60</v>
      </c>
      <c r="L62">
        <v>62</v>
      </c>
      <c r="M62">
        <v>153</v>
      </c>
    </row>
    <row r="63" spans="1:13" x14ac:dyDescent="0.3">
      <c r="A63" s="2">
        <v>60</v>
      </c>
      <c r="B63" s="6">
        <f t="shared" si="2"/>
        <v>2215</v>
      </c>
      <c r="C63" s="6">
        <f>MROUND(HLOOKUP($A$1,COT!$1:$183,L62,FALSE),1)</f>
        <v>1040</v>
      </c>
      <c r="D63" s="6">
        <f>MROUND(HLOOKUP($A$1,COT!$1:$183,M62,FALSE),1)</f>
        <v>1175</v>
      </c>
      <c r="H63" s="6"/>
      <c r="K63" s="2">
        <v>61</v>
      </c>
      <c r="L63">
        <v>63</v>
      </c>
      <c r="M63">
        <v>154</v>
      </c>
    </row>
    <row r="64" spans="1:13" x14ac:dyDescent="0.3">
      <c r="A64" s="2">
        <v>61</v>
      </c>
      <c r="B64" s="6">
        <f t="shared" si="2"/>
        <v>2156</v>
      </c>
      <c r="C64" s="6">
        <f>MROUND(HLOOKUP($A$1,COT!$1:$183,L63,FALSE),1)</f>
        <v>1058</v>
      </c>
      <c r="D64" s="6">
        <f>MROUND(HLOOKUP($A$1,COT!$1:$183,M63,FALSE),1)</f>
        <v>1098</v>
      </c>
      <c r="H64" s="6"/>
      <c r="K64" s="2">
        <v>62</v>
      </c>
      <c r="L64">
        <v>64</v>
      </c>
      <c r="M64">
        <v>155</v>
      </c>
    </row>
    <row r="65" spans="1:13" x14ac:dyDescent="0.3">
      <c r="A65" s="2">
        <v>62</v>
      </c>
      <c r="B65" s="6">
        <f t="shared" si="2"/>
        <v>2150</v>
      </c>
      <c r="C65" s="6">
        <f>MROUND(HLOOKUP($A$1,COT!$1:$183,L64,FALSE),1)</f>
        <v>1077</v>
      </c>
      <c r="D65" s="6">
        <f>MROUND(HLOOKUP($A$1,COT!$1:$183,M64,FALSE),1)</f>
        <v>1073</v>
      </c>
      <c r="H65" s="6"/>
      <c r="K65" s="2">
        <v>63</v>
      </c>
      <c r="L65">
        <v>65</v>
      </c>
      <c r="M65">
        <v>156</v>
      </c>
    </row>
    <row r="66" spans="1:13" x14ac:dyDescent="0.3">
      <c r="A66" s="2">
        <v>63</v>
      </c>
      <c r="B66" s="6">
        <f t="shared" si="2"/>
        <v>2057</v>
      </c>
      <c r="C66" s="6">
        <f>MROUND(HLOOKUP($A$1,COT!$1:$183,L65,FALSE),1)</f>
        <v>992</v>
      </c>
      <c r="D66" s="6">
        <f>MROUND(HLOOKUP($A$1,COT!$1:$183,M65,FALSE),1)</f>
        <v>1065</v>
      </c>
      <c r="H66" s="6"/>
      <c r="K66" s="2">
        <v>64</v>
      </c>
      <c r="L66">
        <v>66</v>
      </c>
      <c r="M66">
        <v>157</v>
      </c>
    </row>
    <row r="67" spans="1:13" x14ac:dyDescent="0.3">
      <c r="A67" s="2">
        <v>64</v>
      </c>
      <c r="B67" s="6">
        <f t="shared" ref="B67:B93" si="8">C67+D67</f>
        <v>1939</v>
      </c>
      <c r="C67" s="6">
        <f>MROUND(HLOOKUP($A$1,COT!$1:$183,L66,FALSE),1)</f>
        <v>947</v>
      </c>
      <c r="D67" s="6">
        <f>MROUND(HLOOKUP($A$1,COT!$1:$183,M66,FALSE),1)</f>
        <v>992</v>
      </c>
      <c r="H67" s="6"/>
      <c r="K67" s="2">
        <v>65</v>
      </c>
      <c r="L67">
        <v>67</v>
      </c>
      <c r="M67">
        <v>158</v>
      </c>
    </row>
    <row r="68" spans="1:13" x14ac:dyDescent="0.3">
      <c r="A68" s="2">
        <v>65</v>
      </c>
      <c r="B68" s="6">
        <f t="shared" si="8"/>
        <v>1915</v>
      </c>
      <c r="C68" s="6">
        <f>MROUND(HLOOKUP($A$1,COT!$1:$183,L67,FALSE),1)</f>
        <v>949</v>
      </c>
      <c r="D68" s="6">
        <f>MROUND(HLOOKUP($A$1,COT!$1:$183,M67,FALSE),1)</f>
        <v>966</v>
      </c>
      <c r="H68" s="6"/>
      <c r="K68" s="2">
        <v>66</v>
      </c>
      <c r="L68">
        <v>68</v>
      </c>
      <c r="M68">
        <v>159</v>
      </c>
    </row>
    <row r="69" spans="1:13" x14ac:dyDescent="0.3">
      <c r="A69" s="2">
        <v>66</v>
      </c>
      <c r="B69" s="6">
        <f t="shared" si="8"/>
        <v>1762</v>
      </c>
      <c r="C69" s="6">
        <f>MROUND(HLOOKUP($A$1,COT!$1:$183,L68,FALSE),1)</f>
        <v>896</v>
      </c>
      <c r="D69" s="6">
        <f>MROUND(HLOOKUP($A$1,COT!$1:$183,M68,FALSE),1)</f>
        <v>866</v>
      </c>
      <c r="H69" s="6"/>
      <c r="K69" s="2">
        <v>67</v>
      </c>
      <c r="L69">
        <v>69</v>
      </c>
      <c r="M69">
        <v>160</v>
      </c>
    </row>
    <row r="70" spans="1:13" x14ac:dyDescent="0.3">
      <c r="A70" s="2">
        <v>67</v>
      </c>
      <c r="B70" s="6">
        <f t="shared" si="8"/>
        <v>1839</v>
      </c>
      <c r="C70" s="6">
        <f>MROUND(HLOOKUP($A$1,COT!$1:$183,L69,FALSE),1)</f>
        <v>855</v>
      </c>
      <c r="D70" s="6">
        <f>MROUND(HLOOKUP($A$1,COT!$1:$183,M69,FALSE),1)</f>
        <v>984</v>
      </c>
      <c r="H70" s="6"/>
      <c r="K70" s="2">
        <v>68</v>
      </c>
      <c r="L70">
        <v>70</v>
      </c>
      <c r="M70">
        <v>161</v>
      </c>
    </row>
    <row r="71" spans="1:13" x14ac:dyDescent="0.3">
      <c r="A71" s="2">
        <v>68</v>
      </c>
      <c r="B71" s="6">
        <f t="shared" si="8"/>
        <v>1729</v>
      </c>
      <c r="C71" s="6">
        <f>MROUND(HLOOKUP($A$1,COT!$1:$183,L70,FALSE),1)</f>
        <v>828</v>
      </c>
      <c r="D71" s="6">
        <f>MROUND(HLOOKUP($A$1,COT!$1:$183,M70,FALSE),1)</f>
        <v>901</v>
      </c>
      <c r="H71" s="6"/>
      <c r="K71" s="2">
        <v>69</v>
      </c>
      <c r="L71">
        <v>71</v>
      </c>
      <c r="M71">
        <v>162</v>
      </c>
    </row>
    <row r="72" spans="1:13" x14ac:dyDescent="0.3">
      <c r="A72" s="2">
        <v>69</v>
      </c>
      <c r="B72" s="6">
        <f t="shared" si="8"/>
        <v>1571</v>
      </c>
      <c r="C72" s="6">
        <f>MROUND(HLOOKUP($A$1,COT!$1:$183,L71,FALSE),1)</f>
        <v>769</v>
      </c>
      <c r="D72" s="6">
        <f>MROUND(HLOOKUP($A$1,COT!$1:$183,M71,FALSE),1)</f>
        <v>802</v>
      </c>
      <c r="H72" s="6"/>
      <c r="K72" s="2">
        <v>70</v>
      </c>
      <c r="L72">
        <v>72</v>
      </c>
      <c r="M72">
        <v>163</v>
      </c>
    </row>
    <row r="73" spans="1:13" x14ac:dyDescent="0.3">
      <c r="A73" s="2">
        <v>70</v>
      </c>
      <c r="B73" s="6">
        <f t="shared" si="8"/>
        <v>1634</v>
      </c>
      <c r="C73" s="6">
        <f>MROUND(HLOOKUP($A$1,COT!$1:$183,L72,FALSE),1)</f>
        <v>803</v>
      </c>
      <c r="D73" s="6">
        <f>MROUND(HLOOKUP($A$1,COT!$1:$183,M72,FALSE),1)</f>
        <v>831</v>
      </c>
      <c r="H73" s="6"/>
      <c r="K73" s="2">
        <v>71</v>
      </c>
      <c r="L73">
        <v>73</v>
      </c>
      <c r="M73">
        <v>164</v>
      </c>
    </row>
    <row r="74" spans="1:13" x14ac:dyDescent="0.3">
      <c r="A74" s="2">
        <v>71</v>
      </c>
      <c r="B74" s="6">
        <f t="shared" si="8"/>
        <v>1671</v>
      </c>
      <c r="C74" s="6">
        <f>MROUND(HLOOKUP($A$1,COT!$1:$183,L73,FALSE),1)</f>
        <v>782</v>
      </c>
      <c r="D74" s="6">
        <f>MROUND(HLOOKUP($A$1,COT!$1:$183,M73,FALSE),1)</f>
        <v>889</v>
      </c>
      <c r="H74" s="6"/>
      <c r="K74" s="2">
        <v>72</v>
      </c>
      <c r="L74">
        <v>74</v>
      </c>
      <c r="M74">
        <v>165</v>
      </c>
    </row>
    <row r="75" spans="1:13" x14ac:dyDescent="0.3">
      <c r="A75" s="2">
        <v>72</v>
      </c>
      <c r="B75" s="6">
        <f t="shared" si="8"/>
        <v>1626</v>
      </c>
      <c r="C75" s="6">
        <f>MROUND(HLOOKUP($A$1,COT!$1:$183,L74,FALSE),1)</f>
        <v>789</v>
      </c>
      <c r="D75" s="6">
        <f>MROUND(HLOOKUP($A$1,COT!$1:$183,M74,FALSE),1)</f>
        <v>837</v>
      </c>
      <c r="H75" s="6"/>
      <c r="K75" s="2">
        <v>73</v>
      </c>
      <c r="L75">
        <v>75</v>
      </c>
      <c r="M75">
        <v>166</v>
      </c>
    </row>
    <row r="76" spans="1:13" x14ac:dyDescent="0.3">
      <c r="A76" s="2">
        <v>73</v>
      </c>
      <c r="B76" s="6">
        <f t="shared" si="8"/>
        <v>1700</v>
      </c>
      <c r="C76" s="6">
        <f>MROUND(HLOOKUP($A$1,COT!$1:$183,L75,FALSE),1)</f>
        <v>814</v>
      </c>
      <c r="D76" s="6">
        <f>MROUND(HLOOKUP($A$1,COT!$1:$183,M75,FALSE),1)</f>
        <v>886</v>
      </c>
      <c r="H76" s="6"/>
      <c r="K76" s="2">
        <v>74</v>
      </c>
      <c r="L76">
        <v>76</v>
      </c>
      <c r="M76">
        <v>167</v>
      </c>
    </row>
    <row r="77" spans="1:13" x14ac:dyDescent="0.3">
      <c r="A77" s="2">
        <v>74</v>
      </c>
      <c r="B77" s="6">
        <f t="shared" si="8"/>
        <v>1742</v>
      </c>
      <c r="C77" s="6">
        <f>MROUND(HLOOKUP($A$1,COT!$1:$183,L76,FALSE),1)</f>
        <v>860</v>
      </c>
      <c r="D77" s="6">
        <f>MROUND(HLOOKUP($A$1,COT!$1:$183,M76,FALSE),1)</f>
        <v>882</v>
      </c>
      <c r="H77" s="6"/>
      <c r="K77" s="2">
        <v>75</v>
      </c>
      <c r="L77">
        <v>77</v>
      </c>
      <c r="M77">
        <v>168</v>
      </c>
    </row>
    <row r="78" spans="1:13" x14ac:dyDescent="0.3">
      <c r="A78" s="2">
        <v>75</v>
      </c>
      <c r="B78" s="6">
        <f t="shared" si="8"/>
        <v>1362</v>
      </c>
      <c r="C78" s="6">
        <f>MROUND(HLOOKUP($A$1,COT!$1:$183,L77,FALSE),1)</f>
        <v>638</v>
      </c>
      <c r="D78" s="6">
        <f>MROUND(HLOOKUP($A$1,COT!$1:$183,M77,FALSE),1)</f>
        <v>724</v>
      </c>
      <c r="H78" s="6"/>
      <c r="K78" s="2">
        <v>76</v>
      </c>
      <c r="L78">
        <v>78</v>
      </c>
      <c r="M78">
        <v>169</v>
      </c>
    </row>
    <row r="79" spans="1:13" x14ac:dyDescent="0.3">
      <c r="A79" s="2">
        <v>76</v>
      </c>
      <c r="B79" s="6">
        <f t="shared" si="8"/>
        <v>1205</v>
      </c>
      <c r="C79" s="6">
        <f>MROUND(HLOOKUP($A$1,COT!$1:$183,L78,FALSE),1)</f>
        <v>555</v>
      </c>
      <c r="D79" s="6">
        <f>MROUND(HLOOKUP($A$1,COT!$1:$183,M78,FALSE),1)</f>
        <v>650</v>
      </c>
      <c r="H79" s="6"/>
      <c r="K79" s="2">
        <v>77</v>
      </c>
      <c r="L79">
        <v>79</v>
      </c>
      <c r="M79">
        <v>170</v>
      </c>
    </row>
    <row r="80" spans="1:13" x14ac:dyDescent="0.3">
      <c r="A80" s="2">
        <v>77</v>
      </c>
      <c r="B80" s="6">
        <f t="shared" si="8"/>
        <v>1143</v>
      </c>
      <c r="C80" s="6">
        <f>MROUND(HLOOKUP($A$1,COT!$1:$183,L79,FALSE),1)</f>
        <v>521</v>
      </c>
      <c r="D80" s="6">
        <f>MROUND(HLOOKUP($A$1,COT!$1:$183,M79,FALSE),1)</f>
        <v>622</v>
      </c>
      <c r="H80" s="6"/>
      <c r="K80" s="2">
        <v>78</v>
      </c>
      <c r="L80">
        <v>80</v>
      </c>
      <c r="M80">
        <v>171</v>
      </c>
    </row>
    <row r="81" spans="1:13" x14ac:dyDescent="0.3">
      <c r="A81" s="2">
        <v>78</v>
      </c>
      <c r="B81" s="6">
        <f t="shared" si="8"/>
        <v>1086</v>
      </c>
      <c r="C81" s="6">
        <f>MROUND(HLOOKUP($A$1,COT!$1:$183,L80,FALSE),1)</f>
        <v>451</v>
      </c>
      <c r="D81" s="6">
        <f>MROUND(HLOOKUP($A$1,COT!$1:$183,M80,FALSE),1)</f>
        <v>635</v>
      </c>
      <c r="H81" s="6"/>
      <c r="K81" s="2">
        <v>79</v>
      </c>
      <c r="L81">
        <v>81</v>
      </c>
      <c r="M81">
        <v>172</v>
      </c>
    </row>
    <row r="82" spans="1:13" x14ac:dyDescent="0.3">
      <c r="A82" s="2">
        <v>79</v>
      </c>
      <c r="B82" s="6">
        <f t="shared" si="8"/>
        <v>946</v>
      </c>
      <c r="C82" s="6">
        <f>MROUND(HLOOKUP($A$1,COT!$1:$183,L81,FALSE),1)</f>
        <v>443</v>
      </c>
      <c r="D82" s="6">
        <f>MROUND(HLOOKUP($A$1,COT!$1:$183,M81,FALSE),1)</f>
        <v>503</v>
      </c>
      <c r="H82" s="6"/>
      <c r="K82" s="2">
        <v>80</v>
      </c>
      <c r="L82">
        <v>82</v>
      </c>
      <c r="M82">
        <v>173</v>
      </c>
    </row>
    <row r="83" spans="1:13" x14ac:dyDescent="0.3">
      <c r="A83" s="2">
        <v>80</v>
      </c>
      <c r="B83" s="6">
        <f t="shared" si="8"/>
        <v>863</v>
      </c>
      <c r="C83" s="6">
        <f>MROUND(HLOOKUP($A$1,COT!$1:$183,L82,FALSE),1)</f>
        <v>380</v>
      </c>
      <c r="D83" s="6">
        <f>MROUND(HLOOKUP($A$1,COT!$1:$183,M82,FALSE),1)</f>
        <v>483</v>
      </c>
      <c r="H83" s="6"/>
      <c r="K83" s="2">
        <v>81</v>
      </c>
      <c r="L83">
        <v>83</v>
      </c>
      <c r="M83">
        <v>174</v>
      </c>
    </row>
    <row r="84" spans="1:13" x14ac:dyDescent="0.3">
      <c r="A84" s="2">
        <v>81</v>
      </c>
      <c r="B84" s="6">
        <f t="shared" si="8"/>
        <v>878</v>
      </c>
      <c r="C84" s="6">
        <f>MROUND(HLOOKUP($A$1,COT!$1:$183,L83,FALSE),1)</f>
        <v>385</v>
      </c>
      <c r="D84" s="6">
        <f>MROUND(HLOOKUP($A$1,COT!$1:$183,M83,FALSE),1)</f>
        <v>493</v>
      </c>
      <c r="H84" s="6"/>
      <c r="K84" s="2">
        <v>82</v>
      </c>
      <c r="L84">
        <v>84</v>
      </c>
      <c r="M84">
        <v>175</v>
      </c>
    </row>
    <row r="85" spans="1:13" x14ac:dyDescent="0.3">
      <c r="A85" s="2">
        <v>82</v>
      </c>
      <c r="B85" s="6">
        <f t="shared" si="8"/>
        <v>865</v>
      </c>
      <c r="C85" s="6">
        <f>MROUND(HLOOKUP($A$1,COT!$1:$183,L84,FALSE),1)</f>
        <v>367</v>
      </c>
      <c r="D85" s="6">
        <f>MROUND(HLOOKUP($A$1,COT!$1:$183,M84,FALSE),1)</f>
        <v>498</v>
      </c>
      <c r="H85" s="6"/>
      <c r="K85" s="2">
        <v>83</v>
      </c>
      <c r="L85">
        <v>85</v>
      </c>
      <c r="M85">
        <v>176</v>
      </c>
    </row>
    <row r="86" spans="1:13" x14ac:dyDescent="0.3">
      <c r="A86" s="2">
        <v>83</v>
      </c>
      <c r="B86" s="6">
        <f t="shared" si="8"/>
        <v>851</v>
      </c>
      <c r="C86" s="6">
        <f>MROUND(HLOOKUP($A$1,COT!$1:$183,L85,FALSE),1)</f>
        <v>368</v>
      </c>
      <c r="D86" s="6">
        <f>MROUND(HLOOKUP($A$1,COT!$1:$183,M85,FALSE),1)</f>
        <v>483</v>
      </c>
      <c r="H86" s="6"/>
      <c r="K86" s="2">
        <v>84</v>
      </c>
      <c r="L86">
        <v>86</v>
      </c>
      <c r="M86">
        <v>177</v>
      </c>
    </row>
    <row r="87" spans="1:13" x14ac:dyDescent="0.3">
      <c r="A87" s="2">
        <v>84</v>
      </c>
      <c r="B87" s="6">
        <f t="shared" si="8"/>
        <v>762</v>
      </c>
      <c r="C87" s="6">
        <f>MROUND(HLOOKUP($A$1,COT!$1:$183,L86,FALSE),1)</f>
        <v>321</v>
      </c>
      <c r="D87" s="6">
        <f>MROUND(HLOOKUP($A$1,COT!$1:$183,M86,FALSE),1)</f>
        <v>441</v>
      </c>
      <c r="H87" s="6"/>
      <c r="K87" s="2">
        <v>85</v>
      </c>
      <c r="L87">
        <v>87</v>
      </c>
      <c r="M87">
        <v>178</v>
      </c>
    </row>
    <row r="88" spans="1:13" x14ac:dyDescent="0.3">
      <c r="A88" s="2">
        <v>85</v>
      </c>
      <c r="B88" s="6">
        <f t="shared" si="8"/>
        <v>642</v>
      </c>
      <c r="C88" s="6">
        <f>MROUND(HLOOKUP($A$1,COT!$1:$183,L87,FALSE),1)</f>
        <v>268</v>
      </c>
      <c r="D88" s="6">
        <f>MROUND(HLOOKUP($A$1,COT!$1:$183,M87,FALSE),1)</f>
        <v>374</v>
      </c>
      <c r="H88" s="6"/>
      <c r="K88" s="2">
        <v>86</v>
      </c>
      <c r="L88">
        <v>88</v>
      </c>
      <c r="M88">
        <v>179</v>
      </c>
    </row>
    <row r="89" spans="1:13" x14ac:dyDescent="0.3">
      <c r="A89" s="2">
        <v>86</v>
      </c>
      <c r="B89" s="6">
        <f t="shared" si="8"/>
        <v>581</v>
      </c>
      <c r="C89" s="6">
        <f>MROUND(HLOOKUP($A$1,COT!$1:$183,L88,FALSE),1)</f>
        <v>231</v>
      </c>
      <c r="D89" s="6">
        <f>MROUND(HLOOKUP($A$1,COT!$1:$183,M88,FALSE),1)</f>
        <v>350</v>
      </c>
      <c r="H89" s="6"/>
      <c r="K89" s="2">
        <v>87</v>
      </c>
      <c r="L89">
        <v>89</v>
      </c>
      <c r="M89">
        <v>180</v>
      </c>
    </row>
    <row r="90" spans="1:13" x14ac:dyDescent="0.3">
      <c r="A90" s="2">
        <v>87</v>
      </c>
      <c r="B90" s="6">
        <f t="shared" si="8"/>
        <v>503</v>
      </c>
      <c r="C90" s="6">
        <f>MROUND(HLOOKUP($A$1,COT!$1:$183,L89,FALSE),1)</f>
        <v>178</v>
      </c>
      <c r="D90" s="6">
        <f>MROUND(HLOOKUP($A$1,COT!$1:$183,M89,FALSE),1)</f>
        <v>325</v>
      </c>
      <c r="H90" s="6"/>
      <c r="K90" s="2">
        <v>88</v>
      </c>
      <c r="L90">
        <v>90</v>
      </c>
      <c r="M90">
        <v>181</v>
      </c>
    </row>
    <row r="91" spans="1:13" x14ac:dyDescent="0.3">
      <c r="A91" s="2">
        <v>88</v>
      </c>
      <c r="B91" s="6">
        <f t="shared" si="8"/>
        <v>447</v>
      </c>
      <c r="C91" s="6">
        <f>MROUND(HLOOKUP($A$1,COT!$1:$183,L90,FALSE),1)</f>
        <v>167</v>
      </c>
      <c r="D91" s="6">
        <f>MROUND(HLOOKUP($A$1,COT!$1:$183,M90,FALSE),1)</f>
        <v>280</v>
      </c>
      <c r="H91" s="6"/>
      <c r="K91" s="2">
        <v>89</v>
      </c>
      <c r="L91">
        <v>91</v>
      </c>
      <c r="M91">
        <v>182</v>
      </c>
    </row>
    <row r="92" spans="1:13" x14ac:dyDescent="0.3">
      <c r="A92" s="2">
        <v>89</v>
      </c>
      <c r="B92" s="6">
        <f t="shared" si="8"/>
        <v>385</v>
      </c>
      <c r="C92" s="6">
        <f>MROUND(HLOOKUP($A$1,COT!$1:$183,L91,FALSE),1)</f>
        <v>130</v>
      </c>
      <c r="D92" s="6">
        <f>MROUND(HLOOKUP($A$1,COT!$1:$183,M91,FALSE),1)</f>
        <v>255</v>
      </c>
      <c r="H92" s="6"/>
      <c r="K92" s="2">
        <v>90</v>
      </c>
      <c r="L92">
        <v>92</v>
      </c>
      <c r="M92">
        <v>183</v>
      </c>
    </row>
    <row r="93" spans="1:13" x14ac:dyDescent="0.3">
      <c r="A93" s="2">
        <v>90</v>
      </c>
      <c r="B93" s="6">
        <f t="shared" si="8"/>
        <v>1352</v>
      </c>
      <c r="C93" s="6">
        <f>MROUND(HLOOKUP($A$1,COT!$1:$183,L92,FALSE),1)</f>
        <v>424</v>
      </c>
      <c r="D93" s="6">
        <f>MROUND(HLOOKUP($A$1,COT!$1:$183,M92,FALSE),1)</f>
        <v>928</v>
      </c>
      <c r="H9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83"/>
  <sheetViews>
    <sheetView topLeftCell="T1" zoomScale="70" zoomScaleNormal="70" workbookViewId="0">
      <selection activeCell="W2" sqref="W2"/>
    </sheetView>
  </sheetViews>
  <sheetFormatPr defaultRowHeight="14.4" x14ac:dyDescent="0.3"/>
  <cols>
    <col min="3" max="3" width="18.109375" bestFit="1" customWidth="1"/>
    <col min="19" max="22" width="9.109375" style="38"/>
    <col min="23" max="41" width="9.109375" style="50"/>
    <col min="42" max="45" width="8.88671875" style="50"/>
    <col min="49" max="49" width="11.5546875" bestFit="1" customWidth="1"/>
    <col min="50" max="50" width="11" bestFit="1" customWidth="1"/>
    <col min="51" max="51" width="12.6640625" bestFit="1" customWidth="1"/>
    <col min="52" max="52" width="13" customWidth="1"/>
    <col min="53" max="53" width="11.33203125" customWidth="1"/>
  </cols>
  <sheetData>
    <row r="1" spans="1:58" x14ac:dyDescent="0.3">
      <c r="A1" t="s">
        <v>9</v>
      </c>
      <c r="B1" t="s">
        <v>10</v>
      </c>
      <c r="C1" s="9">
        <v>2001</v>
      </c>
      <c r="D1" s="9">
        <v>2002</v>
      </c>
      <c r="E1" s="9">
        <v>2003</v>
      </c>
      <c r="F1" s="9">
        <v>2004</v>
      </c>
      <c r="G1" s="9">
        <v>2005</v>
      </c>
      <c r="H1" s="9">
        <v>2006</v>
      </c>
      <c r="I1" s="9">
        <v>2007</v>
      </c>
      <c r="J1" s="9">
        <v>2008</v>
      </c>
      <c r="K1" s="9">
        <v>2009</v>
      </c>
      <c r="L1" s="9">
        <v>2010</v>
      </c>
      <c r="M1" s="9">
        <v>2011</v>
      </c>
      <c r="N1" s="9">
        <v>2012</v>
      </c>
      <c r="O1" s="9">
        <v>2013</v>
      </c>
      <c r="P1" s="9">
        <v>2014</v>
      </c>
      <c r="Q1" s="9">
        <v>2015</v>
      </c>
      <c r="R1" s="9">
        <v>2016</v>
      </c>
      <c r="S1" s="51">
        <v>2017</v>
      </c>
      <c r="T1" s="51">
        <v>2018</v>
      </c>
      <c r="U1" s="51">
        <v>2019</v>
      </c>
      <c r="V1" s="51">
        <v>2020</v>
      </c>
      <c r="W1" s="51">
        <v>2021</v>
      </c>
      <c r="X1" s="50">
        <v>2022</v>
      </c>
      <c r="Y1" s="50">
        <v>2023</v>
      </c>
      <c r="Z1" s="50">
        <v>2024</v>
      </c>
      <c r="AA1" s="50">
        <v>2025</v>
      </c>
      <c r="AB1" s="50">
        <v>2026</v>
      </c>
      <c r="AC1" s="50">
        <v>2027</v>
      </c>
      <c r="AD1" s="50">
        <v>2028</v>
      </c>
      <c r="AE1" s="50">
        <v>2029</v>
      </c>
      <c r="AF1" s="50">
        <v>2030</v>
      </c>
      <c r="AG1" s="50">
        <v>2031</v>
      </c>
      <c r="AH1" s="50">
        <v>2032</v>
      </c>
      <c r="AI1" s="50">
        <v>2033</v>
      </c>
      <c r="AJ1" s="50">
        <v>2034</v>
      </c>
      <c r="AK1" s="50">
        <v>2035</v>
      </c>
      <c r="AL1" s="50">
        <v>2036</v>
      </c>
      <c r="AM1" s="50">
        <v>2037</v>
      </c>
      <c r="AN1" s="50">
        <v>2038</v>
      </c>
      <c r="AO1" s="50">
        <v>2039</v>
      </c>
      <c r="AP1" s="50">
        <v>2040</v>
      </c>
      <c r="AQ1" s="50">
        <v>2041</v>
      </c>
      <c r="AR1" s="50">
        <v>2042</v>
      </c>
      <c r="AS1" s="50">
        <v>2043</v>
      </c>
      <c r="AT1" s="9"/>
      <c r="AW1" t="s">
        <v>6</v>
      </c>
      <c r="AX1" t="s">
        <v>7</v>
      </c>
      <c r="AY1" t="s">
        <v>1</v>
      </c>
    </row>
    <row r="2" spans="1:58" ht="15.6" x14ac:dyDescent="0.3">
      <c r="A2" t="s">
        <v>11</v>
      </c>
      <c r="B2">
        <v>0</v>
      </c>
      <c r="C2">
        <v>730</v>
      </c>
      <c r="D2">
        <v>733</v>
      </c>
      <c r="E2">
        <v>750</v>
      </c>
      <c r="F2">
        <v>797</v>
      </c>
      <c r="G2">
        <v>779</v>
      </c>
      <c r="H2">
        <v>796</v>
      </c>
      <c r="I2">
        <v>795</v>
      </c>
      <c r="J2">
        <v>842</v>
      </c>
      <c r="K2">
        <v>865</v>
      </c>
      <c r="L2">
        <v>848</v>
      </c>
      <c r="M2">
        <v>817</v>
      </c>
      <c r="N2">
        <v>855</v>
      </c>
      <c r="O2">
        <v>833</v>
      </c>
      <c r="P2">
        <v>852</v>
      </c>
      <c r="Q2">
        <v>809</v>
      </c>
      <c r="R2">
        <v>898</v>
      </c>
      <c r="S2" s="48">
        <v>839</v>
      </c>
      <c r="T2" s="48">
        <v>815</v>
      </c>
      <c r="U2" s="48">
        <v>747</v>
      </c>
      <c r="V2" s="48">
        <v>787</v>
      </c>
      <c r="W2" s="66">
        <v>778</v>
      </c>
      <c r="X2" s="49">
        <v>772</v>
      </c>
      <c r="Y2" s="49">
        <v>775</v>
      </c>
      <c r="Z2" s="49">
        <v>771</v>
      </c>
      <c r="AA2" s="49">
        <v>771</v>
      </c>
      <c r="AB2" s="49">
        <v>770</v>
      </c>
      <c r="AC2" s="49">
        <v>767</v>
      </c>
      <c r="AD2" s="49">
        <v>766</v>
      </c>
      <c r="AE2" s="49">
        <v>766</v>
      </c>
      <c r="AF2" s="49">
        <v>766</v>
      </c>
      <c r="AG2" s="49">
        <v>768</v>
      </c>
      <c r="AH2" s="49">
        <v>771</v>
      </c>
      <c r="AI2" s="49">
        <v>775</v>
      </c>
      <c r="AJ2" s="49">
        <v>780</v>
      </c>
      <c r="AK2" s="49">
        <v>786</v>
      </c>
      <c r="AL2" s="49">
        <v>792</v>
      </c>
      <c r="AM2" s="49">
        <v>800</v>
      </c>
      <c r="AN2" s="49">
        <v>808</v>
      </c>
      <c r="AO2" s="49">
        <v>814</v>
      </c>
      <c r="AP2" s="49">
        <v>820</v>
      </c>
      <c r="AQ2" s="49">
        <v>825</v>
      </c>
      <c r="AR2" s="49">
        <v>828</v>
      </c>
      <c r="AS2" s="49">
        <v>829</v>
      </c>
      <c r="AV2" s="9">
        <v>2001</v>
      </c>
      <c r="AW2" s="8">
        <f>SUMIFS($C:$C,$B:$B,"&gt;="&amp;'Population Calculator'!$D$4,$B:$B,"&lt;="&amp;'Population Calculator'!$D$5,$A:$A,"M")</f>
        <v>74064</v>
      </c>
      <c r="AX2" s="8">
        <f>SUMIFS($C:$C,$B:$B,"&gt;="&amp;'Population Calculator'!$D$4,$B:$B,"&lt;="&amp;'Population Calculator'!$D$5,$A:$A,"F")</f>
        <v>78729</v>
      </c>
      <c r="AY2" s="8">
        <f>SUMIFS($C:$C,$B:$B,"&gt;="&amp;'Population Calculator'!$D$4,$B:$B,"&lt;="&amp;'Population Calculator'!$D$5)</f>
        <v>152793</v>
      </c>
      <c r="BE2">
        <f>7486</f>
        <v>7486</v>
      </c>
    </row>
    <row r="3" spans="1:58" ht="15.6" x14ac:dyDescent="0.3">
      <c r="A3" t="s">
        <v>11</v>
      </c>
      <c r="B3">
        <v>1</v>
      </c>
      <c r="C3">
        <v>852</v>
      </c>
      <c r="D3">
        <v>728</v>
      </c>
      <c r="E3">
        <v>727</v>
      </c>
      <c r="F3">
        <v>754</v>
      </c>
      <c r="G3">
        <v>789</v>
      </c>
      <c r="H3">
        <v>776</v>
      </c>
      <c r="I3">
        <v>804</v>
      </c>
      <c r="J3">
        <v>810</v>
      </c>
      <c r="K3">
        <v>830</v>
      </c>
      <c r="L3">
        <v>876</v>
      </c>
      <c r="M3">
        <v>843</v>
      </c>
      <c r="N3">
        <v>829</v>
      </c>
      <c r="O3">
        <v>872</v>
      </c>
      <c r="P3">
        <v>832</v>
      </c>
      <c r="Q3">
        <v>860</v>
      </c>
      <c r="R3">
        <v>826</v>
      </c>
      <c r="S3" s="48">
        <v>915</v>
      </c>
      <c r="T3" s="48">
        <v>859</v>
      </c>
      <c r="U3" s="48">
        <v>814</v>
      </c>
      <c r="V3" s="48">
        <v>766</v>
      </c>
      <c r="W3" s="66">
        <v>780</v>
      </c>
      <c r="X3" s="49">
        <v>799</v>
      </c>
      <c r="Y3" s="49">
        <v>785</v>
      </c>
      <c r="Z3" s="49">
        <v>787</v>
      </c>
      <c r="AA3" s="49">
        <v>784</v>
      </c>
      <c r="AB3" s="49">
        <v>784</v>
      </c>
      <c r="AC3" s="49">
        <v>783</v>
      </c>
      <c r="AD3" s="49">
        <v>780</v>
      </c>
      <c r="AE3" s="49">
        <v>779</v>
      </c>
      <c r="AF3" s="49">
        <v>778</v>
      </c>
      <c r="AG3" s="49">
        <v>779</v>
      </c>
      <c r="AH3" s="49">
        <v>781</v>
      </c>
      <c r="AI3" s="49">
        <v>784</v>
      </c>
      <c r="AJ3" s="49">
        <v>789</v>
      </c>
      <c r="AK3" s="49">
        <v>794</v>
      </c>
      <c r="AL3" s="49">
        <v>799</v>
      </c>
      <c r="AM3" s="49">
        <v>806</v>
      </c>
      <c r="AN3" s="49">
        <v>814</v>
      </c>
      <c r="AO3" s="49">
        <v>821</v>
      </c>
      <c r="AP3" s="49">
        <v>828</v>
      </c>
      <c r="AQ3" s="49">
        <v>834</v>
      </c>
      <c r="AR3" s="49">
        <v>839</v>
      </c>
      <c r="AS3" s="49">
        <v>842</v>
      </c>
      <c r="AV3" s="9">
        <v>2002</v>
      </c>
      <c r="AW3" s="8">
        <f>SUMIFS($D:$D,$B:$B,"&gt;="&amp;'Population Calculator'!$D$4,$B:$B,"&lt;="&amp;'Population Calculator'!$D$5,$A:$A,"M")</f>
        <v>73702</v>
      </c>
      <c r="AX3" s="8">
        <f>SUMIFS($D:$D,$B:$B,"&gt;="&amp;'Population Calculator'!$D$4,$B:$B,"&lt;="&amp;'Population Calculator'!$D$5,$A:$A,"F")</f>
        <v>78508</v>
      </c>
      <c r="AY3" s="8">
        <f>SUMIFS($D:$D,$B:$B,"&gt;="&amp;'Population Calculator'!$D$4,$B:$B,"&lt;="&amp;'Population Calculator'!$D$5)</f>
        <v>152210</v>
      </c>
    </row>
    <row r="4" spans="1:58" ht="15.6" x14ac:dyDescent="0.3">
      <c r="A4" t="s">
        <v>11</v>
      </c>
      <c r="B4">
        <v>2</v>
      </c>
      <c r="C4">
        <v>866</v>
      </c>
      <c r="D4">
        <v>848</v>
      </c>
      <c r="E4">
        <v>728</v>
      </c>
      <c r="F4">
        <v>740</v>
      </c>
      <c r="G4">
        <v>759</v>
      </c>
      <c r="H4">
        <v>785</v>
      </c>
      <c r="I4">
        <v>767</v>
      </c>
      <c r="J4">
        <v>806</v>
      </c>
      <c r="K4">
        <v>810</v>
      </c>
      <c r="L4">
        <v>805</v>
      </c>
      <c r="M4">
        <v>888</v>
      </c>
      <c r="N4">
        <v>859</v>
      </c>
      <c r="O4">
        <v>839</v>
      </c>
      <c r="P4">
        <v>869</v>
      </c>
      <c r="Q4">
        <v>845</v>
      </c>
      <c r="R4">
        <v>862</v>
      </c>
      <c r="S4" s="48">
        <v>829</v>
      </c>
      <c r="T4" s="48">
        <v>938</v>
      </c>
      <c r="U4" s="48">
        <v>878</v>
      </c>
      <c r="V4" s="48">
        <v>827</v>
      </c>
      <c r="W4" s="66">
        <v>774</v>
      </c>
      <c r="X4" s="49">
        <v>808</v>
      </c>
      <c r="Y4" s="49">
        <v>810</v>
      </c>
      <c r="Z4" s="49">
        <v>796</v>
      </c>
      <c r="AA4" s="49">
        <v>799</v>
      </c>
      <c r="AB4" s="49">
        <v>796</v>
      </c>
      <c r="AC4" s="49">
        <v>795</v>
      </c>
      <c r="AD4" s="49">
        <v>794</v>
      </c>
      <c r="AE4" s="49">
        <v>792</v>
      </c>
      <c r="AF4" s="49">
        <v>791</v>
      </c>
      <c r="AG4" s="49">
        <v>790</v>
      </c>
      <c r="AH4" s="49">
        <v>791</v>
      </c>
      <c r="AI4" s="49">
        <v>792</v>
      </c>
      <c r="AJ4" s="49">
        <v>795</v>
      </c>
      <c r="AK4" s="49">
        <v>800</v>
      </c>
      <c r="AL4" s="49">
        <v>805</v>
      </c>
      <c r="AM4" s="49">
        <v>811</v>
      </c>
      <c r="AN4" s="49">
        <v>818</v>
      </c>
      <c r="AO4" s="49">
        <v>826</v>
      </c>
      <c r="AP4" s="49">
        <v>833</v>
      </c>
      <c r="AQ4" s="49">
        <v>840</v>
      </c>
      <c r="AR4" s="49">
        <v>846</v>
      </c>
      <c r="AS4" s="49">
        <v>851</v>
      </c>
      <c r="AV4" s="9">
        <v>2003</v>
      </c>
      <c r="AW4" s="8">
        <f>SUMIFS($E:$E,$B:$B,"&gt;="&amp;'Population Calculator'!$D$4,$B:$B,"&lt;="&amp;'Population Calculator'!$D$5,$A:$A,"M")</f>
        <v>73202</v>
      </c>
      <c r="AX4" s="8">
        <f>SUMIFS($E:$E,$B:$B,"&gt;="&amp;'Population Calculator'!$D$4,$B:$B,"&lt;="&amp;'Population Calculator'!$D$5,$A:$A,"F")</f>
        <v>77979</v>
      </c>
      <c r="AY4" s="8">
        <f>SUMIFS($E:$E,$B:$B,"&gt;="&amp;'Population Calculator'!$D$4,$B:$B,"&lt;="&amp;'Population Calculator'!$D$5)</f>
        <v>151181</v>
      </c>
      <c r="BE4">
        <v>1</v>
      </c>
      <c r="BF4" s="37">
        <f>$BE$2/10</f>
        <v>748.6</v>
      </c>
    </row>
    <row r="5" spans="1:58" ht="15.6" x14ac:dyDescent="0.3">
      <c r="A5" t="s">
        <v>11</v>
      </c>
      <c r="B5">
        <v>3</v>
      </c>
      <c r="C5">
        <v>936</v>
      </c>
      <c r="D5">
        <v>866</v>
      </c>
      <c r="E5">
        <v>851</v>
      </c>
      <c r="F5">
        <v>735</v>
      </c>
      <c r="G5">
        <v>747</v>
      </c>
      <c r="H5">
        <v>770</v>
      </c>
      <c r="I5">
        <v>782</v>
      </c>
      <c r="J5">
        <v>772</v>
      </c>
      <c r="K5">
        <v>790</v>
      </c>
      <c r="L5">
        <v>811</v>
      </c>
      <c r="M5">
        <v>802</v>
      </c>
      <c r="N5">
        <v>884</v>
      </c>
      <c r="O5">
        <v>874</v>
      </c>
      <c r="P5">
        <v>836</v>
      </c>
      <c r="Q5">
        <v>885</v>
      </c>
      <c r="R5">
        <v>847</v>
      </c>
      <c r="S5" s="48">
        <v>875</v>
      </c>
      <c r="T5" s="48">
        <v>851</v>
      </c>
      <c r="U5" s="48">
        <v>937</v>
      </c>
      <c r="V5" s="48">
        <v>885</v>
      </c>
      <c r="W5" s="66">
        <v>827</v>
      </c>
      <c r="X5" s="49">
        <v>818</v>
      </c>
      <c r="Y5" s="49">
        <v>824</v>
      </c>
      <c r="Z5" s="49">
        <v>826</v>
      </c>
      <c r="AA5" s="49">
        <v>812</v>
      </c>
      <c r="AB5" s="49">
        <v>814</v>
      </c>
      <c r="AC5" s="49">
        <v>811</v>
      </c>
      <c r="AD5" s="49">
        <v>811</v>
      </c>
      <c r="AE5" s="49">
        <v>810</v>
      </c>
      <c r="AF5" s="49">
        <v>808</v>
      </c>
      <c r="AG5" s="49">
        <v>807</v>
      </c>
      <c r="AH5" s="49">
        <v>806</v>
      </c>
      <c r="AI5" s="49">
        <v>807</v>
      </c>
      <c r="AJ5" s="49">
        <v>808</v>
      </c>
      <c r="AK5" s="49">
        <v>812</v>
      </c>
      <c r="AL5" s="49">
        <v>816</v>
      </c>
      <c r="AM5" s="49">
        <v>822</v>
      </c>
      <c r="AN5" s="49">
        <v>827</v>
      </c>
      <c r="AO5" s="49">
        <v>834</v>
      </c>
      <c r="AP5" s="49">
        <v>842</v>
      </c>
      <c r="AQ5" s="49">
        <v>850</v>
      </c>
      <c r="AR5" s="49">
        <v>857</v>
      </c>
      <c r="AS5" s="49">
        <v>863</v>
      </c>
      <c r="AV5" s="9">
        <v>2004</v>
      </c>
      <c r="AW5" s="8">
        <f>SUMIFS($F:$F,$B:$B,"&gt;="&amp;'Population Calculator'!$D$4,$B:$B,"&lt;="&amp;'Population Calculator'!$D$5,$A:$A,"M")</f>
        <v>72716</v>
      </c>
      <c r="AX5" s="8">
        <f>SUMIFS($F:$F,$B:$B,"&gt;="&amp;'Population Calculator'!$D$4,$B:$B,"&lt;="&amp;'Population Calculator'!$D$5,$A:$A,"F")</f>
        <v>77549</v>
      </c>
      <c r="AY5" s="8">
        <f>SUMIFS($F:$F,$B:$B,"&gt;="&amp;'Population Calculator'!$D$4,$B:$B,"&lt;="&amp;'Population Calculator'!$D$5)</f>
        <v>150265</v>
      </c>
      <c r="BE5">
        <v>2</v>
      </c>
      <c r="BF5" s="37">
        <f>($BE$2/10)+BF4</f>
        <v>1497.2</v>
      </c>
    </row>
    <row r="6" spans="1:58" ht="15.6" x14ac:dyDescent="0.3">
      <c r="A6" t="s">
        <v>11</v>
      </c>
      <c r="B6">
        <v>4</v>
      </c>
      <c r="C6">
        <v>951</v>
      </c>
      <c r="D6">
        <v>922</v>
      </c>
      <c r="E6">
        <v>846</v>
      </c>
      <c r="F6">
        <v>831</v>
      </c>
      <c r="G6">
        <v>737</v>
      </c>
      <c r="H6">
        <v>743</v>
      </c>
      <c r="I6">
        <v>785</v>
      </c>
      <c r="J6">
        <v>788</v>
      </c>
      <c r="K6">
        <v>779</v>
      </c>
      <c r="L6">
        <v>784</v>
      </c>
      <c r="M6">
        <v>804</v>
      </c>
      <c r="N6">
        <v>818</v>
      </c>
      <c r="O6">
        <v>894</v>
      </c>
      <c r="P6">
        <v>876</v>
      </c>
      <c r="Q6">
        <v>853</v>
      </c>
      <c r="R6">
        <v>890</v>
      </c>
      <c r="S6" s="48">
        <v>857</v>
      </c>
      <c r="T6" s="48">
        <v>890</v>
      </c>
      <c r="U6" s="48">
        <v>860</v>
      </c>
      <c r="V6" s="48">
        <v>948</v>
      </c>
      <c r="W6" s="66">
        <v>873</v>
      </c>
      <c r="X6" s="49">
        <v>867</v>
      </c>
      <c r="Y6" s="49">
        <v>829</v>
      </c>
      <c r="Z6" s="49">
        <v>835</v>
      </c>
      <c r="AA6" s="49">
        <v>837</v>
      </c>
      <c r="AB6" s="49">
        <v>823</v>
      </c>
      <c r="AC6" s="49">
        <v>825</v>
      </c>
      <c r="AD6" s="49">
        <v>822</v>
      </c>
      <c r="AE6" s="49">
        <v>822</v>
      </c>
      <c r="AF6" s="49">
        <v>821</v>
      </c>
      <c r="AG6" s="49">
        <v>818</v>
      </c>
      <c r="AH6" s="49">
        <v>817</v>
      </c>
      <c r="AI6" s="49">
        <v>817</v>
      </c>
      <c r="AJ6" s="49">
        <v>818</v>
      </c>
      <c r="AK6" s="49">
        <v>819</v>
      </c>
      <c r="AL6" s="49">
        <v>823</v>
      </c>
      <c r="AM6" s="49">
        <v>827</v>
      </c>
      <c r="AN6" s="49">
        <v>833</v>
      </c>
      <c r="AO6" s="49">
        <v>838</v>
      </c>
      <c r="AP6" s="49">
        <v>845</v>
      </c>
      <c r="AQ6" s="49">
        <v>853</v>
      </c>
      <c r="AR6" s="49">
        <v>861</v>
      </c>
      <c r="AS6" s="49">
        <v>868</v>
      </c>
      <c r="AV6" s="9">
        <v>2005</v>
      </c>
      <c r="AW6" s="8">
        <f>SUMIFS($G:$G,$B:$B,"&gt;="&amp;'Population Calculator'!$D$4,$B:$B,"&lt;="&amp;'Population Calculator'!$D$5,$A:$A,"M")</f>
        <v>72380</v>
      </c>
      <c r="AX6" s="8">
        <f>SUMIFS($G:$G,$B:$B,"&gt;="&amp;'Population Calculator'!$D$4,$B:$B,"&lt;="&amp;'Population Calculator'!$D$5,$A:$A,"F")</f>
        <v>77205</v>
      </c>
      <c r="AY6" s="8">
        <f>SUMIFS($G:$G,$B:$B,"&gt;="&amp;'Population Calculator'!$D$4,$B:$B,"&lt;="&amp;'Population Calculator'!$D$5)</f>
        <v>149585</v>
      </c>
      <c r="BE6">
        <v>3</v>
      </c>
      <c r="BF6" s="37">
        <f t="shared" ref="BF6:BF13" si="0">($BE$2/10)+BF5</f>
        <v>2245.8000000000002</v>
      </c>
    </row>
    <row r="7" spans="1:58" ht="15.6" x14ac:dyDescent="0.3">
      <c r="A7" t="s">
        <v>11</v>
      </c>
      <c r="B7">
        <v>5</v>
      </c>
      <c r="C7">
        <v>951</v>
      </c>
      <c r="D7">
        <v>953</v>
      </c>
      <c r="E7">
        <v>925</v>
      </c>
      <c r="F7">
        <v>841</v>
      </c>
      <c r="G7">
        <v>822</v>
      </c>
      <c r="H7">
        <v>731</v>
      </c>
      <c r="I7">
        <v>746</v>
      </c>
      <c r="J7">
        <v>778</v>
      </c>
      <c r="K7">
        <v>797</v>
      </c>
      <c r="L7">
        <v>788</v>
      </c>
      <c r="M7">
        <v>790</v>
      </c>
      <c r="N7">
        <v>814</v>
      </c>
      <c r="O7">
        <v>826</v>
      </c>
      <c r="P7">
        <v>890</v>
      </c>
      <c r="Q7">
        <v>882</v>
      </c>
      <c r="R7">
        <v>863</v>
      </c>
      <c r="S7" s="48">
        <v>912</v>
      </c>
      <c r="T7" s="48">
        <v>880</v>
      </c>
      <c r="U7" s="48">
        <v>906</v>
      </c>
      <c r="V7" s="48">
        <v>855</v>
      </c>
      <c r="W7" s="66">
        <v>911</v>
      </c>
      <c r="X7" s="49">
        <v>910</v>
      </c>
      <c r="Y7" s="49">
        <v>878</v>
      </c>
      <c r="Z7" s="49">
        <v>840</v>
      </c>
      <c r="AA7" s="49">
        <v>846</v>
      </c>
      <c r="AB7" s="49">
        <v>847</v>
      </c>
      <c r="AC7" s="49">
        <v>834</v>
      </c>
      <c r="AD7" s="49">
        <v>836</v>
      </c>
      <c r="AE7" s="49">
        <v>833</v>
      </c>
      <c r="AF7" s="49">
        <v>832</v>
      </c>
      <c r="AG7" s="49">
        <v>831</v>
      </c>
      <c r="AH7" s="49">
        <v>829</v>
      </c>
      <c r="AI7" s="49">
        <v>828</v>
      </c>
      <c r="AJ7" s="49">
        <v>827</v>
      </c>
      <c r="AK7" s="49">
        <v>828</v>
      </c>
      <c r="AL7" s="49">
        <v>830</v>
      </c>
      <c r="AM7" s="49">
        <v>833</v>
      </c>
      <c r="AN7" s="49">
        <v>838</v>
      </c>
      <c r="AO7" s="49">
        <v>843</v>
      </c>
      <c r="AP7" s="49">
        <v>849</v>
      </c>
      <c r="AQ7" s="49">
        <v>856</v>
      </c>
      <c r="AR7" s="49">
        <v>864</v>
      </c>
      <c r="AS7" s="49">
        <v>872</v>
      </c>
      <c r="AV7" s="9">
        <v>2006</v>
      </c>
      <c r="AW7" s="8">
        <f>SUMIFS($H:$H,$B:$B,"&gt;="&amp;'Population Calculator'!$D$4,$B:$B,"&lt;="&amp;'Population Calculator'!$D$5,$A:$A,"M")</f>
        <v>71988</v>
      </c>
      <c r="AX7" s="8">
        <f>SUMIFS($H:$H,$B:$B,"&gt;="&amp;'Population Calculator'!$D$4,$B:$B,"&lt;="&amp;'Population Calculator'!$D$5,$A:$A,"F")</f>
        <v>76899</v>
      </c>
      <c r="AY7" s="8">
        <f>SUMIFS($H:$H,$B:$B,"&gt;="&amp;'Population Calculator'!$D$4,$B:$B,"&lt;="&amp;'Population Calculator'!$D$5)</f>
        <v>148887</v>
      </c>
      <c r="BE7">
        <v>4</v>
      </c>
      <c r="BF7" s="37">
        <f t="shared" si="0"/>
        <v>2994.4</v>
      </c>
    </row>
    <row r="8" spans="1:58" ht="15.6" x14ac:dyDescent="0.3">
      <c r="A8" t="s">
        <v>11</v>
      </c>
      <c r="B8">
        <v>6</v>
      </c>
      <c r="C8">
        <v>934</v>
      </c>
      <c r="D8">
        <v>965</v>
      </c>
      <c r="E8">
        <v>946</v>
      </c>
      <c r="F8">
        <v>917</v>
      </c>
      <c r="G8">
        <v>840</v>
      </c>
      <c r="H8">
        <v>819</v>
      </c>
      <c r="I8">
        <v>730</v>
      </c>
      <c r="J8">
        <v>745</v>
      </c>
      <c r="K8">
        <v>769</v>
      </c>
      <c r="L8">
        <v>796</v>
      </c>
      <c r="M8">
        <v>784</v>
      </c>
      <c r="N8">
        <v>801</v>
      </c>
      <c r="O8">
        <v>813</v>
      </c>
      <c r="P8">
        <v>840</v>
      </c>
      <c r="Q8">
        <v>887</v>
      </c>
      <c r="R8">
        <v>894</v>
      </c>
      <c r="S8" s="48">
        <v>888</v>
      </c>
      <c r="T8" s="48">
        <v>907</v>
      </c>
      <c r="U8" s="48">
        <v>897</v>
      </c>
      <c r="V8" s="48">
        <v>898</v>
      </c>
      <c r="W8" s="66">
        <v>852</v>
      </c>
      <c r="X8" s="49">
        <v>979</v>
      </c>
      <c r="Y8" s="49">
        <v>913</v>
      </c>
      <c r="Z8" s="49">
        <v>881</v>
      </c>
      <c r="AA8" s="49">
        <v>843</v>
      </c>
      <c r="AB8" s="49">
        <v>849</v>
      </c>
      <c r="AC8" s="49">
        <v>850</v>
      </c>
      <c r="AD8" s="49">
        <v>837</v>
      </c>
      <c r="AE8" s="49">
        <v>839</v>
      </c>
      <c r="AF8" s="49">
        <v>836</v>
      </c>
      <c r="AG8" s="49">
        <v>836</v>
      </c>
      <c r="AH8" s="49">
        <v>835</v>
      </c>
      <c r="AI8" s="49">
        <v>832</v>
      </c>
      <c r="AJ8" s="49">
        <v>831</v>
      </c>
      <c r="AK8" s="49">
        <v>831</v>
      </c>
      <c r="AL8" s="49">
        <v>832</v>
      </c>
      <c r="AM8" s="49">
        <v>833</v>
      </c>
      <c r="AN8" s="49">
        <v>837</v>
      </c>
      <c r="AO8" s="49">
        <v>842</v>
      </c>
      <c r="AP8" s="49">
        <v>847</v>
      </c>
      <c r="AQ8" s="49">
        <v>853</v>
      </c>
      <c r="AR8" s="49">
        <v>860</v>
      </c>
      <c r="AS8" s="49">
        <v>868</v>
      </c>
      <c r="AV8" s="9">
        <v>2007</v>
      </c>
      <c r="AW8" s="8">
        <f>SUMIFS($I:$I,$B:$B,"&gt;="&amp;'Population Calculator'!$D$4,$B:$B,"&lt;="&amp;'Population Calculator'!$D$5,$A:$A,"M")</f>
        <v>71849</v>
      </c>
      <c r="AX8" s="8">
        <f>SUMIFS($I:$I,$B:$B,"&gt;="&amp;'Population Calculator'!$D$4,$B:$B,"&lt;="&amp;'Population Calculator'!$D$5,$A:$A,"F")</f>
        <v>76793</v>
      </c>
      <c r="AY8" s="8">
        <f>SUMIFS($I:$I,$B:$B,"&gt;="&amp;'Population Calculator'!$D$4,$B:$B,"&lt;="&amp;'Population Calculator'!$D$5)</f>
        <v>148642</v>
      </c>
      <c r="BE8">
        <v>5</v>
      </c>
      <c r="BF8" s="37">
        <f t="shared" si="0"/>
        <v>3743</v>
      </c>
    </row>
    <row r="9" spans="1:58" ht="15.6" x14ac:dyDescent="0.3">
      <c r="A9" t="s">
        <v>11</v>
      </c>
      <c r="B9">
        <v>7</v>
      </c>
      <c r="C9">
        <v>1025</v>
      </c>
      <c r="D9">
        <v>931</v>
      </c>
      <c r="E9">
        <v>971</v>
      </c>
      <c r="F9">
        <v>945</v>
      </c>
      <c r="G9">
        <v>911</v>
      </c>
      <c r="H9">
        <v>829</v>
      </c>
      <c r="I9">
        <v>811</v>
      </c>
      <c r="J9">
        <v>722</v>
      </c>
      <c r="K9">
        <v>743</v>
      </c>
      <c r="L9">
        <v>778</v>
      </c>
      <c r="M9">
        <v>783</v>
      </c>
      <c r="N9">
        <v>783</v>
      </c>
      <c r="O9">
        <v>807</v>
      </c>
      <c r="P9">
        <v>823</v>
      </c>
      <c r="Q9">
        <v>845</v>
      </c>
      <c r="R9">
        <v>898</v>
      </c>
      <c r="S9" s="48">
        <v>884</v>
      </c>
      <c r="T9" s="48">
        <v>890</v>
      </c>
      <c r="U9" s="48">
        <v>917</v>
      </c>
      <c r="V9" s="48">
        <v>898</v>
      </c>
      <c r="W9" s="66">
        <v>888</v>
      </c>
      <c r="X9" s="49">
        <v>881</v>
      </c>
      <c r="Y9" s="49">
        <v>976</v>
      </c>
      <c r="Z9" s="49">
        <v>911</v>
      </c>
      <c r="AA9" s="49">
        <v>879</v>
      </c>
      <c r="AB9" s="49">
        <v>842</v>
      </c>
      <c r="AC9" s="49">
        <v>848</v>
      </c>
      <c r="AD9" s="49">
        <v>849</v>
      </c>
      <c r="AE9" s="49">
        <v>836</v>
      </c>
      <c r="AF9" s="49">
        <v>837</v>
      </c>
      <c r="AG9" s="49">
        <v>835</v>
      </c>
      <c r="AH9" s="49">
        <v>834</v>
      </c>
      <c r="AI9" s="49">
        <v>833</v>
      </c>
      <c r="AJ9" s="49">
        <v>831</v>
      </c>
      <c r="AK9" s="49">
        <v>830</v>
      </c>
      <c r="AL9" s="49">
        <v>829</v>
      </c>
      <c r="AM9" s="49">
        <v>830</v>
      </c>
      <c r="AN9" s="49">
        <v>832</v>
      </c>
      <c r="AO9" s="49">
        <v>835</v>
      </c>
      <c r="AP9" s="49">
        <v>840</v>
      </c>
      <c r="AQ9" s="49">
        <v>846</v>
      </c>
      <c r="AR9" s="49">
        <v>851</v>
      </c>
      <c r="AS9" s="49">
        <v>858</v>
      </c>
      <c r="AV9" s="9">
        <v>2008</v>
      </c>
      <c r="AW9" s="8">
        <f>SUMIFS($J:$J,$B:$B,"&gt;="&amp;'Population Calculator'!$D$4,$B:$B,"&lt;="&amp;'Population Calculator'!$D$5,$A:$A,"M")</f>
        <v>71831</v>
      </c>
      <c r="AX9" s="8">
        <f>SUMIFS($J:$J,$B:$B,"&gt;="&amp;'Population Calculator'!$D$4,$B:$B,"&lt;="&amp;'Population Calculator'!$D$5,$A:$A,"F")</f>
        <v>76795</v>
      </c>
      <c r="AY9" s="8">
        <f>SUMIFS($J:$J,$B:$B,"&gt;="&amp;'Population Calculator'!$D$4,$B:$B,"&lt;="&amp;'Population Calculator'!$D$5)</f>
        <v>148626</v>
      </c>
      <c r="BE9">
        <v>6</v>
      </c>
      <c r="BF9" s="37">
        <f t="shared" si="0"/>
        <v>4491.6000000000004</v>
      </c>
    </row>
    <row r="10" spans="1:58" ht="15.6" x14ac:dyDescent="0.3">
      <c r="A10" t="s">
        <v>11</v>
      </c>
      <c r="B10">
        <v>8</v>
      </c>
      <c r="C10">
        <v>1068</v>
      </c>
      <c r="D10">
        <v>1021</v>
      </c>
      <c r="E10">
        <v>941</v>
      </c>
      <c r="F10">
        <v>986</v>
      </c>
      <c r="G10">
        <v>956</v>
      </c>
      <c r="H10">
        <v>907</v>
      </c>
      <c r="I10">
        <v>826</v>
      </c>
      <c r="J10">
        <v>827</v>
      </c>
      <c r="K10">
        <v>717</v>
      </c>
      <c r="L10">
        <v>745</v>
      </c>
      <c r="M10">
        <v>782</v>
      </c>
      <c r="N10">
        <v>779</v>
      </c>
      <c r="O10">
        <v>785</v>
      </c>
      <c r="P10">
        <v>810</v>
      </c>
      <c r="Q10">
        <v>833</v>
      </c>
      <c r="R10">
        <v>862</v>
      </c>
      <c r="S10" s="48">
        <v>911</v>
      </c>
      <c r="T10" s="48">
        <v>894</v>
      </c>
      <c r="U10" s="48">
        <v>895</v>
      </c>
      <c r="V10" s="48">
        <v>906</v>
      </c>
      <c r="W10" s="66">
        <v>869</v>
      </c>
      <c r="X10" s="49">
        <v>920</v>
      </c>
      <c r="Y10" s="49">
        <v>896</v>
      </c>
      <c r="Z10" s="49">
        <v>990</v>
      </c>
      <c r="AA10" s="49">
        <v>925</v>
      </c>
      <c r="AB10" s="49">
        <v>893</v>
      </c>
      <c r="AC10" s="49">
        <v>855</v>
      </c>
      <c r="AD10" s="49">
        <v>861</v>
      </c>
      <c r="AE10" s="49">
        <v>862</v>
      </c>
      <c r="AF10" s="49">
        <v>849</v>
      </c>
      <c r="AG10" s="49">
        <v>850</v>
      </c>
      <c r="AH10" s="49">
        <v>848</v>
      </c>
      <c r="AI10" s="49">
        <v>847</v>
      </c>
      <c r="AJ10" s="49">
        <v>846</v>
      </c>
      <c r="AK10" s="49">
        <v>844</v>
      </c>
      <c r="AL10" s="49">
        <v>843</v>
      </c>
      <c r="AM10" s="49">
        <v>842</v>
      </c>
      <c r="AN10" s="49">
        <v>843</v>
      </c>
      <c r="AO10" s="49">
        <v>845</v>
      </c>
      <c r="AP10" s="49">
        <v>849</v>
      </c>
      <c r="AQ10" s="49">
        <v>854</v>
      </c>
      <c r="AR10" s="49">
        <v>859</v>
      </c>
      <c r="AS10" s="49">
        <v>865</v>
      </c>
      <c r="AV10" s="9">
        <v>2009</v>
      </c>
      <c r="AW10" s="8">
        <f>SUMIFS($K:$K,$B:$B,"&gt;="&amp;'Population Calculator'!$D$4,$B:$B,"&lt;="&amp;'Population Calculator'!$D$5,$A:$A,"M")</f>
        <v>71734</v>
      </c>
      <c r="AX10" s="8">
        <f>SUMIFS($K:$K,$B:$B,"&gt;="&amp;'Population Calculator'!$D$4,$B:$B,"&lt;="&amp;'Population Calculator'!$D$5,$A:$A,"F")</f>
        <v>76775</v>
      </c>
      <c r="AY10" s="8">
        <f>SUMIFS($K:$K,$B:$B,"&gt;="&amp;'Population Calculator'!$D$4,$B:$B,"&lt;="&amp;'Population Calculator'!$D$5)</f>
        <v>148509</v>
      </c>
      <c r="BE10">
        <v>7</v>
      </c>
      <c r="BF10" s="37">
        <f t="shared" si="0"/>
        <v>5240.2000000000007</v>
      </c>
    </row>
    <row r="11" spans="1:58" ht="15.6" x14ac:dyDescent="0.3">
      <c r="A11" t="s">
        <v>11</v>
      </c>
      <c r="B11">
        <v>9</v>
      </c>
      <c r="C11">
        <v>1091</v>
      </c>
      <c r="D11">
        <v>1064</v>
      </c>
      <c r="E11">
        <v>1016</v>
      </c>
      <c r="F11">
        <v>931</v>
      </c>
      <c r="G11">
        <v>992</v>
      </c>
      <c r="H11">
        <v>947</v>
      </c>
      <c r="I11">
        <v>898</v>
      </c>
      <c r="J11">
        <v>816</v>
      </c>
      <c r="K11">
        <v>821</v>
      </c>
      <c r="L11">
        <v>720</v>
      </c>
      <c r="M11">
        <v>737</v>
      </c>
      <c r="N11">
        <v>785</v>
      </c>
      <c r="O11">
        <v>780</v>
      </c>
      <c r="P11">
        <v>782</v>
      </c>
      <c r="Q11">
        <v>817</v>
      </c>
      <c r="R11">
        <v>835</v>
      </c>
      <c r="S11" s="48">
        <v>864</v>
      </c>
      <c r="T11" s="48">
        <v>915</v>
      </c>
      <c r="U11" s="48">
        <v>904</v>
      </c>
      <c r="V11" s="48">
        <v>900</v>
      </c>
      <c r="W11" s="66">
        <v>881</v>
      </c>
      <c r="X11" s="49">
        <v>909</v>
      </c>
      <c r="Y11" s="49">
        <v>928</v>
      </c>
      <c r="Z11" s="49">
        <v>905</v>
      </c>
      <c r="AA11" s="49">
        <v>997</v>
      </c>
      <c r="AB11" s="49">
        <v>933</v>
      </c>
      <c r="AC11" s="49">
        <v>901</v>
      </c>
      <c r="AD11" s="49">
        <v>862</v>
      </c>
      <c r="AE11" s="49">
        <v>869</v>
      </c>
      <c r="AF11" s="49">
        <v>869</v>
      </c>
      <c r="AG11" s="49">
        <v>856</v>
      </c>
      <c r="AH11" s="49">
        <v>858</v>
      </c>
      <c r="AI11" s="49">
        <v>855</v>
      </c>
      <c r="AJ11" s="49">
        <v>855</v>
      </c>
      <c r="AK11" s="49">
        <v>854</v>
      </c>
      <c r="AL11" s="49">
        <v>851</v>
      </c>
      <c r="AM11" s="49">
        <v>850</v>
      </c>
      <c r="AN11" s="49">
        <v>850</v>
      </c>
      <c r="AO11" s="49">
        <v>851</v>
      </c>
      <c r="AP11" s="49">
        <v>853</v>
      </c>
      <c r="AQ11" s="49">
        <v>856</v>
      </c>
      <c r="AR11" s="49">
        <v>861</v>
      </c>
      <c r="AS11" s="49">
        <v>866</v>
      </c>
      <c r="AV11" s="9">
        <v>2010</v>
      </c>
      <c r="AW11" s="8">
        <f>SUMIFS($L:$L,$B:$B,"&gt;="&amp;'Population Calculator'!$D$4,$B:$B,"&lt;="&amp;'Population Calculator'!$D$5,$A:$A,"M")</f>
        <v>71713</v>
      </c>
      <c r="AX11" s="8">
        <f>SUMIFS($L:$L,$B:$B,"&gt;="&amp;'Population Calculator'!$D$4,$B:$B,"&lt;="&amp;'Population Calculator'!$D$5,$A:$A,"F")</f>
        <v>76755</v>
      </c>
      <c r="AY11" s="8">
        <f>SUMIFS($L:$L,$B:$B,"&gt;="&amp;'Population Calculator'!$D$4,$B:$B,"&lt;="&amp;'Population Calculator'!$D$5)</f>
        <v>148468</v>
      </c>
      <c r="BE11">
        <v>8</v>
      </c>
      <c r="BF11" s="37">
        <f t="shared" si="0"/>
        <v>5988.8000000000011</v>
      </c>
    </row>
    <row r="12" spans="1:58" ht="15.6" x14ac:dyDescent="0.3">
      <c r="A12" t="s">
        <v>11</v>
      </c>
      <c r="B12">
        <v>10</v>
      </c>
      <c r="C12">
        <v>1110</v>
      </c>
      <c r="D12">
        <v>1080</v>
      </c>
      <c r="E12">
        <v>1071</v>
      </c>
      <c r="F12">
        <v>1011</v>
      </c>
      <c r="G12">
        <v>941</v>
      </c>
      <c r="H12">
        <v>994</v>
      </c>
      <c r="I12">
        <v>943</v>
      </c>
      <c r="J12">
        <v>894</v>
      </c>
      <c r="K12">
        <v>810</v>
      </c>
      <c r="L12">
        <v>819</v>
      </c>
      <c r="M12">
        <v>709</v>
      </c>
      <c r="N12">
        <v>743</v>
      </c>
      <c r="O12">
        <v>789</v>
      </c>
      <c r="P12">
        <v>784</v>
      </c>
      <c r="Q12">
        <v>794</v>
      </c>
      <c r="R12">
        <v>826</v>
      </c>
      <c r="S12" s="48">
        <v>827</v>
      </c>
      <c r="T12" s="48">
        <v>860</v>
      </c>
      <c r="U12" s="48">
        <v>914</v>
      </c>
      <c r="V12" s="48">
        <v>903</v>
      </c>
      <c r="W12" s="66">
        <v>893</v>
      </c>
      <c r="X12" s="49">
        <v>932</v>
      </c>
      <c r="Y12" s="49">
        <v>908</v>
      </c>
      <c r="Z12" s="49">
        <v>927</v>
      </c>
      <c r="AA12" s="49">
        <v>904</v>
      </c>
      <c r="AB12" s="49">
        <v>993</v>
      </c>
      <c r="AC12" s="49">
        <v>931</v>
      </c>
      <c r="AD12" s="49">
        <v>899</v>
      </c>
      <c r="AE12" s="49">
        <v>861</v>
      </c>
      <c r="AF12" s="49">
        <v>867</v>
      </c>
      <c r="AG12" s="49">
        <v>867</v>
      </c>
      <c r="AH12" s="49">
        <v>855</v>
      </c>
      <c r="AI12" s="49">
        <v>856</v>
      </c>
      <c r="AJ12" s="49">
        <v>853</v>
      </c>
      <c r="AK12" s="49">
        <v>853</v>
      </c>
      <c r="AL12" s="49">
        <v>852</v>
      </c>
      <c r="AM12" s="49">
        <v>850</v>
      </c>
      <c r="AN12" s="49">
        <v>849</v>
      </c>
      <c r="AO12" s="49">
        <v>848</v>
      </c>
      <c r="AP12" s="49">
        <v>849</v>
      </c>
      <c r="AQ12" s="49">
        <v>851</v>
      </c>
      <c r="AR12" s="49">
        <v>854</v>
      </c>
      <c r="AS12" s="49">
        <v>859</v>
      </c>
      <c r="AV12" s="9">
        <v>2011</v>
      </c>
      <c r="AW12" s="8">
        <f>SUMIFS($M:$M,$B:$B,"&gt;="&amp;'Population Calculator'!$D$4,$B:$B,"&lt;="&amp;'Population Calculator'!$D$5,$A:$A,"M")</f>
        <v>71553</v>
      </c>
      <c r="AX12" s="8">
        <f>SUMIFS($M:$M,$B:$B,"&gt;="&amp;'Population Calculator'!$D$4,$B:$B,"&lt;="&amp;'Population Calculator'!$D$5,$A:$A,"F")</f>
        <v>76611</v>
      </c>
      <c r="AY12" s="8">
        <f>SUMIFS($M:$M,$B:$B,"&gt;="&amp;'Population Calculator'!$D$4,$B:$B,"&lt;="&amp;'Population Calculator'!$D$5)</f>
        <v>148164</v>
      </c>
      <c r="BE12">
        <v>9</v>
      </c>
      <c r="BF12" s="37">
        <f t="shared" si="0"/>
        <v>6737.4000000000015</v>
      </c>
    </row>
    <row r="13" spans="1:58" ht="15.6" x14ac:dyDescent="0.3">
      <c r="A13" t="s">
        <v>11</v>
      </c>
      <c r="B13">
        <v>11</v>
      </c>
      <c r="C13">
        <v>1082</v>
      </c>
      <c r="D13">
        <v>1124</v>
      </c>
      <c r="E13">
        <v>1083</v>
      </c>
      <c r="F13">
        <v>1062</v>
      </c>
      <c r="G13">
        <v>1000</v>
      </c>
      <c r="H13">
        <v>943</v>
      </c>
      <c r="I13">
        <v>999</v>
      </c>
      <c r="J13">
        <v>939</v>
      </c>
      <c r="K13">
        <v>883</v>
      </c>
      <c r="L13">
        <v>809</v>
      </c>
      <c r="M13">
        <v>816</v>
      </c>
      <c r="N13">
        <v>714</v>
      </c>
      <c r="O13">
        <v>742</v>
      </c>
      <c r="P13">
        <v>788</v>
      </c>
      <c r="Q13">
        <v>791</v>
      </c>
      <c r="R13">
        <v>807</v>
      </c>
      <c r="S13" s="48">
        <v>831</v>
      </c>
      <c r="T13" s="48">
        <v>841</v>
      </c>
      <c r="U13" s="48">
        <v>881</v>
      </c>
      <c r="V13" s="48">
        <v>930</v>
      </c>
      <c r="W13" s="66">
        <v>888</v>
      </c>
      <c r="X13" s="49">
        <v>926</v>
      </c>
      <c r="Y13" s="49">
        <v>944</v>
      </c>
      <c r="Z13" s="49">
        <v>919</v>
      </c>
      <c r="AA13" s="49">
        <v>937</v>
      </c>
      <c r="AB13" s="49">
        <v>914</v>
      </c>
      <c r="AC13" s="49">
        <v>1003</v>
      </c>
      <c r="AD13" s="49">
        <v>940</v>
      </c>
      <c r="AE13" s="49">
        <v>908</v>
      </c>
      <c r="AF13" s="49">
        <v>870</v>
      </c>
      <c r="AG13" s="49">
        <v>876</v>
      </c>
      <c r="AH13" s="49">
        <v>876</v>
      </c>
      <c r="AI13" s="49">
        <v>864</v>
      </c>
      <c r="AJ13" s="49">
        <v>865</v>
      </c>
      <c r="AK13" s="49">
        <v>862</v>
      </c>
      <c r="AL13" s="49">
        <v>862</v>
      </c>
      <c r="AM13" s="49">
        <v>861</v>
      </c>
      <c r="AN13" s="49">
        <v>858</v>
      </c>
      <c r="AO13" s="49">
        <v>858</v>
      </c>
      <c r="AP13" s="49">
        <v>857</v>
      </c>
      <c r="AQ13" s="49">
        <v>858</v>
      </c>
      <c r="AR13" s="49">
        <v>860</v>
      </c>
      <c r="AS13" s="49">
        <v>863</v>
      </c>
      <c r="AV13" s="9">
        <v>2012</v>
      </c>
      <c r="AW13" s="8">
        <f>SUMIFS($N:$N,$B:$B,"&gt;="&amp;'Population Calculator'!$D$4,$B:$B,"&lt;="&amp;'Population Calculator'!$D$5,$A:$A,"M")</f>
        <v>71722</v>
      </c>
      <c r="AX13" s="8">
        <f>SUMIFS($N:$N,$B:$B,"&gt;="&amp;'Population Calculator'!$D$4,$B:$B,"&lt;="&amp;'Population Calculator'!$D$5,$A:$A,"F")</f>
        <v>76706</v>
      </c>
      <c r="AY13" s="8">
        <f>SUMIFS($N:$N,$B:$B,"&gt;="&amp;'Population Calculator'!$D$4,$B:$B,"&lt;="&amp;'Population Calculator'!$D$5)</f>
        <v>148428</v>
      </c>
      <c r="BE13">
        <v>10</v>
      </c>
      <c r="BF13" s="37">
        <f t="shared" si="0"/>
        <v>7486.0000000000018</v>
      </c>
    </row>
    <row r="14" spans="1:58" ht="15.6" x14ac:dyDescent="0.3">
      <c r="A14" t="s">
        <v>11</v>
      </c>
      <c r="B14">
        <v>12</v>
      </c>
      <c r="C14">
        <v>1055</v>
      </c>
      <c r="D14">
        <v>1074</v>
      </c>
      <c r="E14">
        <v>1115</v>
      </c>
      <c r="F14">
        <v>1075</v>
      </c>
      <c r="G14">
        <v>1053</v>
      </c>
      <c r="H14">
        <v>988</v>
      </c>
      <c r="I14">
        <v>946</v>
      </c>
      <c r="J14">
        <v>997</v>
      </c>
      <c r="K14">
        <v>935</v>
      </c>
      <c r="L14">
        <v>875</v>
      </c>
      <c r="M14">
        <v>803</v>
      </c>
      <c r="N14">
        <v>813</v>
      </c>
      <c r="O14">
        <v>720</v>
      </c>
      <c r="P14">
        <v>740</v>
      </c>
      <c r="Q14">
        <v>798</v>
      </c>
      <c r="R14">
        <v>797</v>
      </c>
      <c r="S14" s="48">
        <v>806</v>
      </c>
      <c r="T14" s="48">
        <v>824</v>
      </c>
      <c r="U14" s="48">
        <v>848</v>
      </c>
      <c r="V14" s="48">
        <v>877</v>
      </c>
      <c r="W14" s="66">
        <v>913</v>
      </c>
      <c r="X14" s="49">
        <v>914</v>
      </c>
      <c r="Y14" s="49">
        <v>927</v>
      </c>
      <c r="Z14" s="49">
        <v>945</v>
      </c>
      <c r="AA14" s="49">
        <v>919</v>
      </c>
      <c r="AB14" s="49">
        <v>937</v>
      </c>
      <c r="AC14" s="49">
        <v>915</v>
      </c>
      <c r="AD14" s="49">
        <v>1002</v>
      </c>
      <c r="AE14" s="49">
        <v>940</v>
      </c>
      <c r="AF14" s="49">
        <v>908</v>
      </c>
      <c r="AG14" s="49">
        <v>870</v>
      </c>
      <c r="AH14" s="49">
        <v>876</v>
      </c>
      <c r="AI14" s="49">
        <v>876</v>
      </c>
      <c r="AJ14" s="49">
        <v>864</v>
      </c>
      <c r="AK14" s="49">
        <v>865</v>
      </c>
      <c r="AL14" s="49">
        <v>862</v>
      </c>
      <c r="AM14" s="49">
        <v>862</v>
      </c>
      <c r="AN14" s="49">
        <v>861</v>
      </c>
      <c r="AO14" s="49">
        <v>858</v>
      </c>
      <c r="AP14" s="49">
        <v>858</v>
      </c>
      <c r="AQ14" s="49">
        <v>857</v>
      </c>
      <c r="AR14" s="49">
        <v>858</v>
      </c>
      <c r="AS14" s="49">
        <v>860</v>
      </c>
      <c r="AV14" s="9">
        <v>2013</v>
      </c>
      <c r="AW14" s="8">
        <f>SUMIFS($O:$O,$B:$B,"&gt;="&amp;'Population Calculator'!$D$4,$B:$B,"&lt;="&amp;'Population Calculator'!$D$5,$A:$A,"M")</f>
        <v>71730</v>
      </c>
      <c r="AX14" s="8">
        <f>SUMIFS($O:$O,$B:$B,"&gt;="&amp;'Population Calculator'!$D$4,$B:$B,"&lt;="&amp;'Population Calculator'!$D$5,$A:$A,"F")</f>
        <v>76796</v>
      </c>
      <c r="AY14" s="8">
        <f>SUMIFS($O:$O,$B:$B,"&gt;="&amp;'Population Calculator'!$D$4,$B:$B,"&lt;="&amp;'Population Calculator'!$D$5)</f>
        <v>148526</v>
      </c>
    </row>
    <row r="15" spans="1:58" ht="15.6" x14ac:dyDescent="0.3">
      <c r="A15" t="s">
        <v>11</v>
      </c>
      <c r="B15">
        <v>13</v>
      </c>
      <c r="C15">
        <v>1083</v>
      </c>
      <c r="D15">
        <v>1047</v>
      </c>
      <c r="E15">
        <v>1068</v>
      </c>
      <c r="F15">
        <v>1099</v>
      </c>
      <c r="G15">
        <v>1071</v>
      </c>
      <c r="H15">
        <v>1038</v>
      </c>
      <c r="I15">
        <v>977</v>
      </c>
      <c r="J15">
        <v>946</v>
      </c>
      <c r="K15">
        <v>1000</v>
      </c>
      <c r="L15">
        <v>934</v>
      </c>
      <c r="M15">
        <v>864</v>
      </c>
      <c r="N15">
        <v>807</v>
      </c>
      <c r="O15">
        <v>812</v>
      </c>
      <c r="P15">
        <v>725</v>
      </c>
      <c r="Q15">
        <v>748</v>
      </c>
      <c r="R15">
        <v>805</v>
      </c>
      <c r="S15" s="48">
        <v>796</v>
      </c>
      <c r="T15" s="48">
        <v>826</v>
      </c>
      <c r="U15" s="48">
        <v>826</v>
      </c>
      <c r="V15" s="48">
        <v>849</v>
      </c>
      <c r="W15" s="66">
        <v>868</v>
      </c>
      <c r="X15" s="49">
        <v>932</v>
      </c>
      <c r="Y15" s="49">
        <v>922</v>
      </c>
      <c r="Z15" s="49">
        <v>935</v>
      </c>
      <c r="AA15" s="49">
        <v>953</v>
      </c>
      <c r="AB15" s="49">
        <v>927</v>
      </c>
      <c r="AC15" s="49">
        <v>944</v>
      </c>
      <c r="AD15" s="49">
        <v>922</v>
      </c>
      <c r="AE15" s="49">
        <v>1008</v>
      </c>
      <c r="AF15" s="49">
        <v>946</v>
      </c>
      <c r="AG15" s="49">
        <v>914</v>
      </c>
      <c r="AH15" s="49">
        <v>876</v>
      </c>
      <c r="AI15" s="49">
        <v>882</v>
      </c>
      <c r="AJ15" s="49">
        <v>882</v>
      </c>
      <c r="AK15" s="49">
        <v>870</v>
      </c>
      <c r="AL15" s="49">
        <v>871</v>
      </c>
      <c r="AM15" s="49">
        <v>868</v>
      </c>
      <c r="AN15" s="49">
        <v>868</v>
      </c>
      <c r="AO15" s="49">
        <v>867</v>
      </c>
      <c r="AP15" s="49">
        <v>865</v>
      </c>
      <c r="AQ15" s="49">
        <v>864</v>
      </c>
      <c r="AR15" s="49">
        <v>863</v>
      </c>
      <c r="AS15" s="49">
        <v>864</v>
      </c>
      <c r="AV15" s="9">
        <v>2014</v>
      </c>
      <c r="AW15" s="8">
        <f>SUMIFS($P:$P,$B:$B,"&gt;="&amp;'Population Calculator'!$D$4,$B:$B,"&lt;="&amp;'Population Calculator'!$D$5,$A:$A,"M")</f>
        <v>71848</v>
      </c>
      <c r="AX15" s="8">
        <f>SUMIFS($P:$P,$B:$B,"&gt;="&amp;'Population Calculator'!$D$4,$B:$B,"&lt;="&amp;'Population Calculator'!$D$5,$A:$A,"F")</f>
        <v>76892</v>
      </c>
      <c r="AY15" s="8">
        <f>SUMIFS($P:$P,$B:$B,"&gt;="&amp;'Population Calculator'!$D$4,$B:$B,"&lt;="&amp;'Population Calculator'!$D$5)</f>
        <v>148740</v>
      </c>
    </row>
    <row r="16" spans="1:58" ht="15.6" x14ac:dyDescent="0.3">
      <c r="A16" t="s">
        <v>11</v>
      </c>
      <c r="B16">
        <v>14</v>
      </c>
      <c r="C16">
        <v>1108</v>
      </c>
      <c r="D16">
        <v>1061</v>
      </c>
      <c r="E16">
        <v>1041</v>
      </c>
      <c r="F16">
        <v>1042</v>
      </c>
      <c r="G16">
        <v>1091</v>
      </c>
      <c r="H16">
        <v>1053</v>
      </c>
      <c r="I16">
        <v>1027</v>
      </c>
      <c r="J16">
        <v>971</v>
      </c>
      <c r="K16">
        <v>938</v>
      </c>
      <c r="L16">
        <v>1000</v>
      </c>
      <c r="M16">
        <v>932</v>
      </c>
      <c r="N16">
        <v>870</v>
      </c>
      <c r="O16">
        <v>811</v>
      </c>
      <c r="P16">
        <v>806</v>
      </c>
      <c r="Q16">
        <v>726</v>
      </c>
      <c r="R16">
        <v>748</v>
      </c>
      <c r="S16" s="48">
        <v>812</v>
      </c>
      <c r="T16" s="48">
        <v>805</v>
      </c>
      <c r="U16" s="48">
        <v>828</v>
      </c>
      <c r="V16" s="48">
        <v>825</v>
      </c>
      <c r="W16" s="66">
        <v>837</v>
      </c>
      <c r="X16" s="49">
        <v>892</v>
      </c>
      <c r="Y16" s="49">
        <v>943</v>
      </c>
      <c r="Z16" s="49">
        <v>933</v>
      </c>
      <c r="AA16" s="49">
        <v>946</v>
      </c>
      <c r="AB16" s="49">
        <v>964</v>
      </c>
      <c r="AC16" s="49">
        <v>938</v>
      </c>
      <c r="AD16" s="49">
        <v>955</v>
      </c>
      <c r="AE16" s="49">
        <v>933</v>
      </c>
      <c r="AF16" s="49">
        <v>1018</v>
      </c>
      <c r="AG16" s="49">
        <v>956</v>
      </c>
      <c r="AH16" s="49">
        <v>924</v>
      </c>
      <c r="AI16" s="49">
        <v>886</v>
      </c>
      <c r="AJ16" s="49">
        <v>892</v>
      </c>
      <c r="AK16" s="49">
        <v>892</v>
      </c>
      <c r="AL16" s="49">
        <v>880</v>
      </c>
      <c r="AM16" s="49">
        <v>881</v>
      </c>
      <c r="AN16" s="49">
        <v>878</v>
      </c>
      <c r="AO16" s="49">
        <v>878</v>
      </c>
      <c r="AP16" s="49">
        <v>877</v>
      </c>
      <c r="AQ16" s="49">
        <v>875</v>
      </c>
      <c r="AR16" s="49">
        <v>874</v>
      </c>
      <c r="AS16" s="49">
        <v>873</v>
      </c>
      <c r="AV16" s="9">
        <v>2015</v>
      </c>
      <c r="AW16" s="8">
        <f>SUMIFS($Q:$Q,$B:$B,"&gt;="&amp;'Population Calculator'!$D$4,$B:$B,"&lt;="&amp;'Population Calculator'!$D$5,$A:$A,"M")</f>
        <v>71985</v>
      </c>
      <c r="AX16" s="8">
        <f>SUMIFS($Q:$Q,$B:$B,"&gt;="&amp;'Population Calculator'!$D$4,$B:$B,"&lt;="&amp;'Population Calculator'!$D$5,$A:$A,"F")</f>
        <v>76686</v>
      </c>
      <c r="AY16" s="8">
        <f>SUMIFS($Q:$Q,$B:$B,"&gt;="&amp;'Population Calculator'!$D$4,$B:$B,"&lt;="&amp;'Population Calculator'!$D$5)</f>
        <v>148671</v>
      </c>
    </row>
    <row r="17" spans="1:54" ht="15.6" x14ac:dyDescent="0.3">
      <c r="A17" t="s">
        <v>11</v>
      </c>
      <c r="B17">
        <v>15</v>
      </c>
      <c r="C17">
        <v>1124</v>
      </c>
      <c r="D17">
        <v>1103</v>
      </c>
      <c r="E17">
        <v>1046</v>
      </c>
      <c r="F17">
        <v>1041</v>
      </c>
      <c r="G17">
        <v>1027</v>
      </c>
      <c r="H17">
        <v>1088</v>
      </c>
      <c r="I17">
        <v>1050</v>
      </c>
      <c r="J17">
        <v>1025</v>
      </c>
      <c r="K17">
        <v>954</v>
      </c>
      <c r="L17">
        <v>942</v>
      </c>
      <c r="M17">
        <v>1003</v>
      </c>
      <c r="N17">
        <v>928</v>
      </c>
      <c r="O17">
        <v>872</v>
      </c>
      <c r="P17">
        <v>823</v>
      </c>
      <c r="Q17">
        <v>811</v>
      </c>
      <c r="R17">
        <v>723</v>
      </c>
      <c r="S17" s="48">
        <v>762</v>
      </c>
      <c r="T17" s="48">
        <v>814</v>
      </c>
      <c r="U17" s="48">
        <v>808</v>
      </c>
      <c r="V17" s="48">
        <v>827</v>
      </c>
      <c r="W17" s="66">
        <v>817</v>
      </c>
      <c r="X17" s="49">
        <v>868</v>
      </c>
      <c r="Y17" s="49">
        <v>897</v>
      </c>
      <c r="Z17" s="49">
        <v>947</v>
      </c>
      <c r="AA17" s="49">
        <v>937</v>
      </c>
      <c r="AB17" s="49">
        <v>951</v>
      </c>
      <c r="AC17" s="49">
        <v>969</v>
      </c>
      <c r="AD17" s="49">
        <v>942</v>
      </c>
      <c r="AE17" s="49">
        <v>958</v>
      </c>
      <c r="AF17" s="49">
        <v>937</v>
      </c>
      <c r="AG17" s="49">
        <v>1021</v>
      </c>
      <c r="AH17" s="49">
        <v>960</v>
      </c>
      <c r="AI17" s="49">
        <v>928</v>
      </c>
      <c r="AJ17" s="49">
        <v>890</v>
      </c>
      <c r="AK17" s="49">
        <v>896</v>
      </c>
      <c r="AL17" s="49">
        <v>896</v>
      </c>
      <c r="AM17" s="49">
        <v>883</v>
      </c>
      <c r="AN17" s="49">
        <v>884</v>
      </c>
      <c r="AO17" s="49">
        <v>882</v>
      </c>
      <c r="AP17" s="49">
        <v>881</v>
      </c>
      <c r="AQ17" s="49">
        <v>880</v>
      </c>
      <c r="AR17" s="49">
        <v>878</v>
      </c>
      <c r="AS17" s="49">
        <v>877</v>
      </c>
      <c r="AV17" s="9">
        <v>2016</v>
      </c>
      <c r="AW17" s="8">
        <f>SUMIFS($R:$R,$B:$B,"&gt;="&amp;'Population Calculator'!$D$4,$B:$B,"&lt;="&amp;'Population Calculator'!$D$5,$A:$A,"M")</f>
        <v>72427</v>
      </c>
      <c r="AX17" s="8">
        <f>SUMIFS($R:$R,$B:$B,"&gt;="&amp;'Population Calculator'!$D$4,$B:$B,"&lt;="&amp;'Population Calculator'!$D$5,$A:$A,"F")</f>
        <v>76991</v>
      </c>
      <c r="AY17" s="8">
        <f>SUMIFS($R:$R,$B:$B,"&gt;="&amp;'Population Calculator'!$D$4,$B:$B,"&lt;="&amp;'Population Calculator'!$D$5)</f>
        <v>149418</v>
      </c>
      <c r="AZ17" s="40"/>
      <c r="BA17" s="40"/>
      <c r="BB17" s="40"/>
    </row>
    <row r="18" spans="1:54" ht="15.6" x14ac:dyDescent="0.3">
      <c r="A18" t="s">
        <v>11</v>
      </c>
      <c r="B18">
        <v>16</v>
      </c>
      <c r="C18">
        <v>1026</v>
      </c>
      <c r="D18">
        <v>1108</v>
      </c>
      <c r="E18">
        <v>1092</v>
      </c>
      <c r="F18">
        <v>1036</v>
      </c>
      <c r="G18">
        <v>1029</v>
      </c>
      <c r="H18">
        <v>1033</v>
      </c>
      <c r="I18">
        <v>1095</v>
      </c>
      <c r="J18">
        <v>1058</v>
      </c>
      <c r="K18">
        <v>1020</v>
      </c>
      <c r="L18">
        <v>952</v>
      </c>
      <c r="M18">
        <v>942</v>
      </c>
      <c r="N18">
        <v>1011</v>
      </c>
      <c r="O18">
        <v>929</v>
      </c>
      <c r="P18">
        <v>879</v>
      </c>
      <c r="Q18">
        <v>822</v>
      </c>
      <c r="R18">
        <v>823</v>
      </c>
      <c r="S18" s="48">
        <v>727</v>
      </c>
      <c r="T18" s="48">
        <v>775</v>
      </c>
      <c r="U18" s="48">
        <v>825</v>
      </c>
      <c r="V18" s="48">
        <v>817</v>
      </c>
      <c r="W18" s="66">
        <v>796</v>
      </c>
      <c r="X18" s="49">
        <v>852</v>
      </c>
      <c r="Y18" s="49">
        <v>872</v>
      </c>
      <c r="Z18" s="49">
        <v>901</v>
      </c>
      <c r="AA18" s="49">
        <v>951</v>
      </c>
      <c r="AB18" s="49">
        <v>941</v>
      </c>
      <c r="AC18" s="49">
        <v>954</v>
      </c>
      <c r="AD18" s="49">
        <v>973</v>
      </c>
      <c r="AE18" s="49">
        <v>945</v>
      </c>
      <c r="AF18" s="49">
        <v>961</v>
      </c>
      <c r="AG18" s="49">
        <v>940</v>
      </c>
      <c r="AH18" s="49">
        <v>1024</v>
      </c>
      <c r="AI18" s="49">
        <v>963</v>
      </c>
      <c r="AJ18" s="49">
        <v>931</v>
      </c>
      <c r="AK18" s="49">
        <v>892</v>
      </c>
      <c r="AL18" s="49">
        <v>898</v>
      </c>
      <c r="AM18" s="49">
        <v>898</v>
      </c>
      <c r="AN18" s="49">
        <v>886</v>
      </c>
      <c r="AO18" s="49">
        <v>887</v>
      </c>
      <c r="AP18" s="49">
        <v>885</v>
      </c>
      <c r="AQ18" s="49">
        <v>884</v>
      </c>
      <c r="AR18" s="49">
        <v>883</v>
      </c>
      <c r="AS18" s="49">
        <v>881</v>
      </c>
      <c r="AV18" s="36">
        <v>2017</v>
      </c>
      <c r="AW18" s="39">
        <f>INT(SUMIFS($S:$S,$B:$B,"&gt;="&amp;'Population Calculator'!$D$4,$B:$B,"&lt;="&amp;'Population Calculator'!$D$5,$A:$A,"M"))</f>
        <v>72480</v>
      </c>
      <c r="AX18" s="39">
        <f>INT(SUMIFS($S:$S,$B:$B,"&gt;="&amp;'Population Calculator'!$D$4,$B:$B,"&lt;="&amp;'Population Calculator'!$D$5,$A:$A,"F"))</f>
        <v>77075</v>
      </c>
      <c r="AY18" s="37">
        <f>AW18+AX18</f>
        <v>149555</v>
      </c>
      <c r="AZ18" s="39"/>
      <c r="BA18" s="39"/>
      <c r="BB18" s="37"/>
    </row>
    <row r="19" spans="1:54" ht="15.6" x14ac:dyDescent="0.3">
      <c r="A19" t="s">
        <v>11</v>
      </c>
      <c r="B19">
        <v>17</v>
      </c>
      <c r="C19">
        <v>948</v>
      </c>
      <c r="D19">
        <v>1011</v>
      </c>
      <c r="E19">
        <v>1100</v>
      </c>
      <c r="F19">
        <v>1080</v>
      </c>
      <c r="G19">
        <v>1027</v>
      </c>
      <c r="H19">
        <v>1026</v>
      </c>
      <c r="I19">
        <v>1040</v>
      </c>
      <c r="J19">
        <v>1081</v>
      </c>
      <c r="K19">
        <v>1048</v>
      </c>
      <c r="L19">
        <v>1022</v>
      </c>
      <c r="M19">
        <v>950</v>
      </c>
      <c r="N19">
        <v>935</v>
      </c>
      <c r="O19">
        <v>1008</v>
      </c>
      <c r="P19">
        <v>944</v>
      </c>
      <c r="Q19">
        <v>861</v>
      </c>
      <c r="R19">
        <v>821</v>
      </c>
      <c r="S19" s="48">
        <v>830</v>
      </c>
      <c r="T19" s="48">
        <v>753</v>
      </c>
      <c r="U19" s="48">
        <v>788</v>
      </c>
      <c r="V19" s="48">
        <v>826</v>
      </c>
      <c r="W19" s="66">
        <v>815</v>
      </c>
      <c r="X19" s="49">
        <v>859</v>
      </c>
      <c r="Y19" s="49">
        <v>868</v>
      </c>
      <c r="Z19" s="49">
        <v>888</v>
      </c>
      <c r="AA19" s="49">
        <v>917</v>
      </c>
      <c r="AB19" s="49">
        <v>966</v>
      </c>
      <c r="AC19" s="49">
        <v>957</v>
      </c>
      <c r="AD19" s="49">
        <v>971</v>
      </c>
      <c r="AE19" s="49">
        <v>990</v>
      </c>
      <c r="AF19" s="49">
        <v>962</v>
      </c>
      <c r="AG19" s="49">
        <v>978</v>
      </c>
      <c r="AH19" s="49">
        <v>957</v>
      </c>
      <c r="AI19" s="49">
        <v>1039</v>
      </c>
      <c r="AJ19" s="49">
        <v>978</v>
      </c>
      <c r="AK19" s="49">
        <v>946</v>
      </c>
      <c r="AL19" s="49">
        <v>907</v>
      </c>
      <c r="AM19" s="49">
        <v>913</v>
      </c>
      <c r="AN19" s="49">
        <v>913</v>
      </c>
      <c r="AO19" s="49">
        <v>901</v>
      </c>
      <c r="AP19" s="49">
        <v>902</v>
      </c>
      <c r="AQ19" s="49">
        <v>899</v>
      </c>
      <c r="AR19" s="49">
        <v>899</v>
      </c>
      <c r="AS19" s="49">
        <v>898</v>
      </c>
      <c r="AV19" s="36">
        <v>2018</v>
      </c>
      <c r="AW19" s="39">
        <f>SUMIFS($T:$T,$B:$B,"&gt;="&amp;'Population Calculator'!$D$4,$B:$B,"&lt;="&amp;'Population Calculator'!$D$5,$A:$A,"M")</f>
        <v>72897</v>
      </c>
      <c r="AX19" s="39">
        <f>SUMIFS($T:$T,$B:$B,"&gt;="&amp;'Population Calculator'!$D$4,$B:$B,"&lt;="&amp;'Population Calculator'!$D$5,$A:$A,"F")</f>
        <v>77368</v>
      </c>
      <c r="AY19" s="37">
        <f t="shared" ref="AY19:AY40" si="1">AW19+AX19</f>
        <v>150265</v>
      </c>
      <c r="AZ19" s="39"/>
      <c r="BA19" s="39"/>
      <c r="BB19" s="37"/>
    </row>
    <row r="20" spans="1:54" ht="15.6" x14ac:dyDescent="0.3">
      <c r="A20" t="s">
        <v>11</v>
      </c>
      <c r="B20">
        <v>18</v>
      </c>
      <c r="C20">
        <v>959</v>
      </c>
      <c r="D20">
        <v>925</v>
      </c>
      <c r="E20">
        <v>993</v>
      </c>
      <c r="F20">
        <v>1086</v>
      </c>
      <c r="G20">
        <v>1069</v>
      </c>
      <c r="H20">
        <v>1023</v>
      </c>
      <c r="I20">
        <v>1025</v>
      </c>
      <c r="J20">
        <v>1027</v>
      </c>
      <c r="K20">
        <v>1082</v>
      </c>
      <c r="L20">
        <v>1031</v>
      </c>
      <c r="M20">
        <v>1014</v>
      </c>
      <c r="N20">
        <v>934</v>
      </c>
      <c r="O20">
        <v>931</v>
      </c>
      <c r="P20">
        <v>1003</v>
      </c>
      <c r="Q20">
        <v>926</v>
      </c>
      <c r="R20">
        <v>847</v>
      </c>
      <c r="S20" s="48">
        <v>799</v>
      </c>
      <c r="T20" s="48">
        <v>816</v>
      </c>
      <c r="U20" s="48">
        <v>763</v>
      </c>
      <c r="V20" s="48">
        <v>778</v>
      </c>
      <c r="W20" s="66">
        <v>779</v>
      </c>
      <c r="X20" s="49">
        <v>812</v>
      </c>
      <c r="Y20" s="49">
        <v>843</v>
      </c>
      <c r="Z20" s="49">
        <v>852</v>
      </c>
      <c r="AA20" s="49">
        <v>872</v>
      </c>
      <c r="AB20" s="49">
        <v>900</v>
      </c>
      <c r="AC20" s="49">
        <v>948</v>
      </c>
      <c r="AD20" s="49">
        <v>939</v>
      </c>
      <c r="AE20" s="49">
        <v>953</v>
      </c>
      <c r="AF20" s="49">
        <v>972</v>
      </c>
      <c r="AG20" s="49">
        <v>945</v>
      </c>
      <c r="AH20" s="49">
        <v>959</v>
      </c>
      <c r="AI20" s="49">
        <v>939</v>
      </c>
      <c r="AJ20" s="49">
        <v>1019</v>
      </c>
      <c r="AK20" s="49">
        <v>959</v>
      </c>
      <c r="AL20" s="49">
        <v>928</v>
      </c>
      <c r="AM20" s="49">
        <v>890</v>
      </c>
      <c r="AN20" s="49">
        <v>896</v>
      </c>
      <c r="AO20" s="49">
        <v>896</v>
      </c>
      <c r="AP20" s="49">
        <v>884</v>
      </c>
      <c r="AQ20" s="49">
        <v>884</v>
      </c>
      <c r="AR20" s="49">
        <v>882</v>
      </c>
      <c r="AS20" s="49">
        <v>882</v>
      </c>
      <c r="AV20" s="36">
        <v>2019</v>
      </c>
      <c r="AW20" s="39">
        <f>SUMIFS($U:$U,$B:$B,"&gt;="&amp;'Population Calculator'!$D$4,$B:$B,"&lt;="&amp;'Population Calculator'!$D$5,$A:$A,"M")</f>
        <v>73266</v>
      </c>
      <c r="AX20" s="39">
        <f>SUMIFS($U:$U,$B:$B,"&gt;="&amp;'Population Calculator'!$D$4,$B:$B,"&lt;="&amp;'Population Calculator'!$D$5,$A:$A,"F")</f>
        <v>77710</v>
      </c>
      <c r="AY20" s="37">
        <f t="shared" si="1"/>
        <v>150976</v>
      </c>
      <c r="AZ20" s="39"/>
      <c r="BA20" s="39"/>
      <c r="BB20" s="37"/>
    </row>
    <row r="21" spans="1:54" ht="15.6" x14ac:dyDescent="0.3">
      <c r="A21" t="s">
        <v>11</v>
      </c>
      <c r="B21">
        <v>19</v>
      </c>
      <c r="C21">
        <v>866</v>
      </c>
      <c r="D21">
        <v>884</v>
      </c>
      <c r="E21">
        <v>856</v>
      </c>
      <c r="F21">
        <v>912</v>
      </c>
      <c r="G21">
        <v>997</v>
      </c>
      <c r="H21">
        <v>1027</v>
      </c>
      <c r="I21">
        <v>971</v>
      </c>
      <c r="J21">
        <v>989</v>
      </c>
      <c r="K21">
        <v>965</v>
      </c>
      <c r="L21">
        <v>1013</v>
      </c>
      <c r="M21">
        <v>988</v>
      </c>
      <c r="N21">
        <v>962</v>
      </c>
      <c r="O21">
        <v>866</v>
      </c>
      <c r="P21">
        <v>867</v>
      </c>
      <c r="Q21">
        <v>943</v>
      </c>
      <c r="R21">
        <v>861</v>
      </c>
      <c r="S21" s="48">
        <v>779</v>
      </c>
      <c r="T21" s="48">
        <v>729</v>
      </c>
      <c r="U21" s="48">
        <v>773</v>
      </c>
      <c r="V21" s="48">
        <v>689</v>
      </c>
      <c r="W21" s="66">
        <v>679</v>
      </c>
      <c r="X21" s="49">
        <v>740</v>
      </c>
      <c r="Y21" s="49">
        <v>737</v>
      </c>
      <c r="Z21" s="49">
        <v>765</v>
      </c>
      <c r="AA21" s="49">
        <v>774</v>
      </c>
      <c r="AB21" s="49">
        <v>792</v>
      </c>
      <c r="AC21" s="49">
        <v>818</v>
      </c>
      <c r="AD21" s="49">
        <v>860</v>
      </c>
      <c r="AE21" s="49">
        <v>853</v>
      </c>
      <c r="AF21" s="49">
        <v>866</v>
      </c>
      <c r="AG21" s="49">
        <v>883</v>
      </c>
      <c r="AH21" s="49">
        <v>858</v>
      </c>
      <c r="AI21" s="49">
        <v>870</v>
      </c>
      <c r="AJ21" s="49">
        <v>852</v>
      </c>
      <c r="AK21" s="49">
        <v>923</v>
      </c>
      <c r="AL21" s="49">
        <v>870</v>
      </c>
      <c r="AM21" s="49">
        <v>842</v>
      </c>
      <c r="AN21" s="49">
        <v>807</v>
      </c>
      <c r="AO21" s="49">
        <v>812</v>
      </c>
      <c r="AP21" s="49">
        <v>812</v>
      </c>
      <c r="AQ21" s="49">
        <v>801</v>
      </c>
      <c r="AR21" s="49">
        <v>802</v>
      </c>
      <c r="AS21" s="49">
        <v>800</v>
      </c>
      <c r="AV21" s="36">
        <v>2020</v>
      </c>
      <c r="AW21" s="39">
        <f>SUMIFS($W:$W,$B:$B,"&gt;="&amp;'Population Calculator'!$D$4,$B:$B,"&lt;="&amp;'Population Calculator'!$D$5,$A:$A,"M")</f>
        <v>71770</v>
      </c>
      <c r="AX21" s="39">
        <f>SUMIFS($W:$W,$B:$B,"&gt;="&amp;'Population Calculator'!$D$4,$B:$B,"&lt;="&amp;'Population Calculator'!$D$5,$A:$A,"F")</f>
        <v>76145</v>
      </c>
      <c r="AY21" s="37">
        <f t="shared" si="1"/>
        <v>147915</v>
      </c>
      <c r="AZ21" s="39"/>
      <c r="BA21" s="39"/>
      <c r="BB21" s="37"/>
    </row>
    <row r="22" spans="1:54" ht="15.6" x14ac:dyDescent="0.3">
      <c r="A22" t="s">
        <v>11</v>
      </c>
      <c r="B22">
        <v>20</v>
      </c>
      <c r="C22">
        <v>906</v>
      </c>
      <c r="D22">
        <v>834</v>
      </c>
      <c r="E22">
        <v>837</v>
      </c>
      <c r="F22">
        <v>828</v>
      </c>
      <c r="G22">
        <v>885</v>
      </c>
      <c r="H22">
        <v>952</v>
      </c>
      <c r="I22">
        <v>993</v>
      </c>
      <c r="J22">
        <v>935</v>
      </c>
      <c r="K22">
        <v>947</v>
      </c>
      <c r="L22">
        <v>930</v>
      </c>
      <c r="M22">
        <v>982</v>
      </c>
      <c r="N22">
        <v>957</v>
      </c>
      <c r="O22">
        <v>936</v>
      </c>
      <c r="P22">
        <v>863</v>
      </c>
      <c r="Q22">
        <v>837</v>
      </c>
      <c r="R22">
        <v>925</v>
      </c>
      <c r="S22" s="48">
        <v>849</v>
      </c>
      <c r="T22" s="48">
        <v>768</v>
      </c>
      <c r="U22" s="48">
        <v>727</v>
      </c>
      <c r="V22" s="48">
        <v>750</v>
      </c>
      <c r="W22" s="66">
        <v>664</v>
      </c>
      <c r="X22" s="49">
        <v>697</v>
      </c>
      <c r="Y22" s="49">
        <v>731</v>
      </c>
      <c r="Z22" s="49">
        <v>730</v>
      </c>
      <c r="AA22" s="49">
        <v>756</v>
      </c>
      <c r="AB22" s="49">
        <v>767</v>
      </c>
      <c r="AC22" s="49">
        <v>785</v>
      </c>
      <c r="AD22" s="49">
        <v>811</v>
      </c>
      <c r="AE22" s="49">
        <v>850</v>
      </c>
      <c r="AF22" s="49">
        <v>844</v>
      </c>
      <c r="AG22" s="49">
        <v>857</v>
      </c>
      <c r="AH22" s="49">
        <v>874</v>
      </c>
      <c r="AI22" s="49">
        <v>848</v>
      </c>
      <c r="AJ22" s="49">
        <v>860</v>
      </c>
      <c r="AK22" s="49">
        <v>843</v>
      </c>
      <c r="AL22" s="49">
        <v>909</v>
      </c>
      <c r="AM22" s="49">
        <v>858</v>
      </c>
      <c r="AN22" s="49">
        <v>830</v>
      </c>
      <c r="AO22" s="49">
        <v>796</v>
      </c>
      <c r="AP22" s="49">
        <v>801</v>
      </c>
      <c r="AQ22" s="49">
        <v>801</v>
      </c>
      <c r="AR22" s="49">
        <v>791</v>
      </c>
      <c r="AS22" s="49">
        <v>791</v>
      </c>
      <c r="AV22" s="36">
        <v>2021</v>
      </c>
      <c r="AW22" s="39">
        <f>SUMIFS($V:$V,$B:$B,"&gt;="&amp;'Population Calculator'!$D$4,$B:$B,"&lt;="&amp;'Population Calculator'!$D$5,$A:$A,"M")</f>
        <v>73400</v>
      </c>
      <c r="AX22" s="39">
        <f>SUMIFS($V:$V,$B:$B,"&gt;="&amp;'Population Calculator'!$D$4,$B:$B,"&lt;="&amp;'Population Calculator'!$D$5,$A:$A,"F")</f>
        <v>77733</v>
      </c>
      <c r="AY22" s="37">
        <f t="shared" si="1"/>
        <v>151133</v>
      </c>
      <c r="AZ22" s="39"/>
      <c r="BA22" s="39"/>
      <c r="BB22" s="37"/>
    </row>
    <row r="23" spans="1:54" ht="15.6" x14ac:dyDescent="0.3">
      <c r="A23" t="s">
        <v>11</v>
      </c>
      <c r="B23">
        <v>21</v>
      </c>
      <c r="C23">
        <v>901</v>
      </c>
      <c r="D23">
        <v>890</v>
      </c>
      <c r="E23">
        <v>828</v>
      </c>
      <c r="F23">
        <v>836</v>
      </c>
      <c r="G23">
        <v>799</v>
      </c>
      <c r="H23">
        <v>892</v>
      </c>
      <c r="I23">
        <v>919</v>
      </c>
      <c r="J23">
        <v>995</v>
      </c>
      <c r="K23">
        <v>921</v>
      </c>
      <c r="L23">
        <v>940</v>
      </c>
      <c r="M23">
        <v>935</v>
      </c>
      <c r="N23">
        <v>956</v>
      </c>
      <c r="O23">
        <v>960</v>
      </c>
      <c r="P23">
        <v>926</v>
      </c>
      <c r="Q23">
        <v>849</v>
      </c>
      <c r="R23">
        <v>826</v>
      </c>
      <c r="S23" s="48">
        <v>899</v>
      </c>
      <c r="T23" s="48">
        <v>855</v>
      </c>
      <c r="U23" s="48">
        <v>766</v>
      </c>
      <c r="V23" s="48">
        <v>727</v>
      </c>
      <c r="W23" s="66">
        <v>720</v>
      </c>
      <c r="X23" s="49">
        <v>671</v>
      </c>
      <c r="Y23" s="49">
        <v>696</v>
      </c>
      <c r="Z23" s="49">
        <v>729</v>
      </c>
      <c r="AA23" s="49">
        <v>728</v>
      </c>
      <c r="AB23" s="49">
        <v>754</v>
      </c>
      <c r="AC23" s="49">
        <v>766</v>
      </c>
      <c r="AD23" s="49">
        <v>784</v>
      </c>
      <c r="AE23" s="49">
        <v>809</v>
      </c>
      <c r="AF23" s="49">
        <v>846</v>
      </c>
      <c r="AG23" s="49">
        <v>841</v>
      </c>
      <c r="AH23" s="49">
        <v>854</v>
      </c>
      <c r="AI23" s="49">
        <v>871</v>
      </c>
      <c r="AJ23" s="49">
        <v>846</v>
      </c>
      <c r="AK23" s="49">
        <v>856</v>
      </c>
      <c r="AL23" s="49">
        <v>840</v>
      </c>
      <c r="AM23" s="49">
        <v>902</v>
      </c>
      <c r="AN23" s="49">
        <v>853</v>
      </c>
      <c r="AO23" s="49">
        <v>826</v>
      </c>
      <c r="AP23" s="49">
        <v>793</v>
      </c>
      <c r="AQ23" s="49">
        <v>798</v>
      </c>
      <c r="AR23" s="49">
        <v>797</v>
      </c>
      <c r="AS23" s="49">
        <v>787</v>
      </c>
      <c r="AV23" s="36">
        <v>2022</v>
      </c>
      <c r="AW23" s="39">
        <f>SUMIFS($X:$X,$B:$B,"&gt;="&amp;'Population Calculator'!$D$4,$B:$B,"&lt;="&amp;'Population Calculator'!$D$5,$A:$A,"M")</f>
        <v>74061</v>
      </c>
      <c r="AX23" s="39">
        <f>SUMIFS($X:$X,$B:$B,"&gt;="&amp;'Population Calculator'!$D$4,$B:$B,"&lt;="&amp;'Population Calculator'!$D$5,$A:$A,"F")</f>
        <v>78372</v>
      </c>
      <c r="AY23" s="37">
        <f t="shared" si="1"/>
        <v>152433</v>
      </c>
      <c r="AZ23" s="39"/>
      <c r="BA23" s="39"/>
      <c r="BB23" s="37"/>
    </row>
    <row r="24" spans="1:54" ht="15.6" x14ac:dyDescent="0.3">
      <c r="A24" t="s">
        <v>11</v>
      </c>
      <c r="B24">
        <v>22</v>
      </c>
      <c r="C24">
        <v>877</v>
      </c>
      <c r="D24">
        <v>879</v>
      </c>
      <c r="E24">
        <v>870</v>
      </c>
      <c r="F24">
        <v>823</v>
      </c>
      <c r="G24">
        <v>842</v>
      </c>
      <c r="H24">
        <v>808</v>
      </c>
      <c r="I24">
        <v>902</v>
      </c>
      <c r="J24">
        <v>926</v>
      </c>
      <c r="K24">
        <v>974</v>
      </c>
      <c r="L24">
        <v>932</v>
      </c>
      <c r="M24">
        <v>948</v>
      </c>
      <c r="N24">
        <v>949</v>
      </c>
      <c r="O24">
        <v>971</v>
      </c>
      <c r="P24">
        <v>966</v>
      </c>
      <c r="Q24">
        <v>945</v>
      </c>
      <c r="R24">
        <v>872</v>
      </c>
      <c r="S24" s="48">
        <v>846</v>
      </c>
      <c r="T24" s="48">
        <v>929</v>
      </c>
      <c r="U24" s="48">
        <v>879</v>
      </c>
      <c r="V24" s="48">
        <v>802</v>
      </c>
      <c r="W24" s="66">
        <v>721</v>
      </c>
      <c r="X24" s="49">
        <v>763</v>
      </c>
      <c r="Y24" s="49">
        <v>704</v>
      </c>
      <c r="Z24" s="49">
        <v>726</v>
      </c>
      <c r="AA24" s="49">
        <v>758</v>
      </c>
      <c r="AB24" s="49">
        <v>759</v>
      </c>
      <c r="AC24" s="49">
        <v>785</v>
      </c>
      <c r="AD24" s="49">
        <v>800</v>
      </c>
      <c r="AE24" s="49">
        <v>819</v>
      </c>
      <c r="AF24" s="49">
        <v>845</v>
      </c>
      <c r="AG24" s="49">
        <v>879</v>
      </c>
      <c r="AH24" s="49">
        <v>876</v>
      </c>
      <c r="AI24" s="49">
        <v>890</v>
      </c>
      <c r="AJ24" s="49">
        <v>908</v>
      </c>
      <c r="AK24" s="49">
        <v>881</v>
      </c>
      <c r="AL24" s="49">
        <v>890</v>
      </c>
      <c r="AM24" s="49">
        <v>874</v>
      </c>
      <c r="AN24" s="49">
        <v>933</v>
      </c>
      <c r="AO24" s="49">
        <v>885</v>
      </c>
      <c r="AP24" s="49">
        <v>857</v>
      </c>
      <c r="AQ24" s="49">
        <v>824</v>
      </c>
      <c r="AR24" s="49">
        <v>829</v>
      </c>
      <c r="AS24" s="49">
        <v>828</v>
      </c>
      <c r="AV24" s="36">
        <v>2023</v>
      </c>
      <c r="AW24" s="39">
        <f>SUMIFS($Y:$Y,$B:$B,"&gt;="&amp;'Population Calculator'!$D$4,$B:$B,"&lt;="&amp;'Population Calculator'!$D$5,$A:$A,"M")</f>
        <v>74311</v>
      </c>
      <c r="AX24" s="39">
        <f>SUMIFS($Y:$Y,$B:$B,"&gt;="&amp;'Population Calculator'!$D$4,$B:$B,"&lt;="&amp;'Population Calculator'!$D$5,$A:$A,"F")</f>
        <v>78598</v>
      </c>
      <c r="AY24" s="37">
        <f t="shared" si="1"/>
        <v>152909</v>
      </c>
      <c r="AZ24" s="39"/>
      <c r="BA24" s="39"/>
      <c r="BB24" s="37"/>
    </row>
    <row r="25" spans="1:54" ht="15.6" x14ac:dyDescent="0.3">
      <c r="A25" t="s">
        <v>11</v>
      </c>
      <c r="B25">
        <v>23</v>
      </c>
      <c r="C25">
        <v>753</v>
      </c>
      <c r="D25">
        <v>850</v>
      </c>
      <c r="E25">
        <v>875</v>
      </c>
      <c r="F25">
        <v>888</v>
      </c>
      <c r="G25">
        <v>823</v>
      </c>
      <c r="H25">
        <v>832</v>
      </c>
      <c r="I25">
        <v>825</v>
      </c>
      <c r="J25">
        <v>912</v>
      </c>
      <c r="K25">
        <v>942</v>
      </c>
      <c r="L25">
        <v>992</v>
      </c>
      <c r="M25">
        <v>953</v>
      </c>
      <c r="N25">
        <v>988</v>
      </c>
      <c r="O25">
        <v>943</v>
      </c>
      <c r="P25">
        <v>985</v>
      </c>
      <c r="Q25">
        <v>963</v>
      </c>
      <c r="R25">
        <v>950</v>
      </c>
      <c r="S25" s="48">
        <v>866</v>
      </c>
      <c r="T25" s="48">
        <v>860</v>
      </c>
      <c r="U25" s="48">
        <v>934</v>
      </c>
      <c r="V25" s="48">
        <v>904</v>
      </c>
      <c r="W25" s="66">
        <v>747</v>
      </c>
      <c r="X25" s="49">
        <v>771</v>
      </c>
      <c r="Y25" s="49">
        <v>778</v>
      </c>
      <c r="Z25" s="49">
        <v>721</v>
      </c>
      <c r="AA25" s="49">
        <v>740</v>
      </c>
      <c r="AB25" s="49">
        <v>772</v>
      </c>
      <c r="AC25" s="49">
        <v>774</v>
      </c>
      <c r="AD25" s="49">
        <v>799</v>
      </c>
      <c r="AE25" s="49">
        <v>816</v>
      </c>
      <c r="AF25" s="49">
        <v>835</v>
      </c>
      <c r="AG25" s="49">
        <v>861</v>
      </c>
      <c r="AH25" s="49">
        <v>893</v>
      </c>
      <c r="AI25" s="49">
        <v>892</v>
      </c>
      <c r="AJ25" s="49">
        <v>906</v>
      </c>
      <c r="AK25" s="49">
        <v>924</v>
      </c>
      <c r="AL25" s="49">
        <v>898</v>
      </c>
      <c r="AM25" s="49">
        <v>904</v>
      </c>
      <c r="AN25" s="49">
        <v>890</v>
      </c>
      <c r="AO25" s="49">
        <v>946</v>
      </c>
      <c r="AP25" s="49">
        <v>899</v>
      </c>
      <c r="AQ25" s="49">
        <v>871</v>
      </c>
      <c r="AR25" s="49">
        <v>837</v>
      </c>
      <c r="AS25" s="49">
        <v>842</v>
      </c>
      <c r="AV25" s="36">
        <v>2024</v>
      </c>
      <c r="AW25" s="39">
        <f>SUMIFS($Z:$Z,$B:$B,"&gt;="&amp;'Population Calculator'!$D$4,$B:$B,"&lt;="&amp;'Population Calculator'!$D$5,$A:$A,"M")</f>
        <v>74546</v>
      </c>
      <c r="AX25" s="39">
        <f>SUMIFS($Z:$Z,$B:$B,"&gt;="&amp;'Population Calculator'!$D$4,$B:$B,"&lt;="&amp;'Population Calculator'!$D$5,$A:$A,"F")</f>
        <v>78821</v>
      </c>
      <c r="AY25" s="37">
        <f t="shared" si="1"/>
        <v>153367</v>
      </c>
      <c r="AZ25" s="39"/>
      <c r="BA25" s="39"/>
      <c r="BB25" s="37"/>
    </row>
    <row r="26" spans="1:54" ht="15.6" x14ac:dyDescent="0.3">
      <c r="A26" t="s">
        <v>11</v>
      </c>
      <c r="B26">
        <v>24</v>
      </c>
      <c r="C26">
        <v>684</v>
      </c>
      <c r="D26">
        <v>756</v>
      </c>
      <c r="E26">
        <v>840</v>
      </c>
      <c r="F26">
        <v>885</v>
      </c>
      <c r="G26">
        <v>877</v>
      </c>
      <c r="H26">
        <v>806</v>
      </c>
      <c r="I26">
        <v>836</v>
      </c>
      <c r="J26">
        <v>819</v>
      </c>
      <c r="K26">
        <v>912</v>
      </c>
      <c r="L26">
        <v>944</v>
      </c>
      <c r="M26">
        <v>968</v>
      </c>
      <c r="N26">
        <v>950</v>
      </c>
      <c r="O26">
        <v>976</v>
      </c>
      <c r="P26">
        <v>942</v>
      </c>
      <c r="Q26">
        <v>979</v>
      </c>
      <c r="R26">
        <v>970</v>
      </c>
      <c r="S26" s="48">
        <v>944</v>
      </c>
      <c r="T26" s="48">
        <v>890</v>
      </c>
      <c r="U26" s="48">
        <v>889</v>
      </c>
      <c r="V26" s="48">
        <v>954</v>
      </c>
      <c r="W26" s="66">
        <v>783</v>
      </c>
      <c r="X26" s="49">
        <v>820</v>
      </c>
      <c r="Y26" s="49">
        <v>783</v>
      </c>
      <c r="Z26" s="49">
        <v>788</v>
      </c>
      <c r="AA26" s="49">
        <v>733</v>
      </c>
      <c r="AB26" s="49">
        <v>749</v>
      </c>
      <c r="AC26" s="49">
        <v>780</v>
      </c>
      <c r="AD26" s="49">
        <v>783</v>
      </c>
      <c r="AE26" s="49">
        <v>808</v>
      </c>
      <c r="AF26" s="49">
        <v>827</v>
      </c>
      <c r="AG26" s="49">
        <v>847</v>
      </c>
      <c r="AH26" s="49">
        <v>873</v>
      </c>
      <c r="AI26" s="49">
        <v>903</v>
      </c>
      <c r="AJ26" s="49">
        <v>902</v>
      </c>
      <c r="AK26" s="49">
        <v>918</v>
      </c>
      <c r="AL26" s="49">
        <v>936</v>
      </c>
      <c r="AM26" s="49">
        <v>909</v>
      </c>
      <c r="AN26" s="49">
        <v>914</v>
      </c>
      <c r="AO26" s="49">
        <v>900</v>
      </c>
      <c r="AP26" s="49">
        <v>954</v>
      </c>
      <c r="AQ26" s="49">
        <v>908</v>
      </c>
      <c r="AR26" s="49">
        <v>880</v>
      </c>
      <c r="AS26" s="49">
        <v>846</v>
      </c>
      <c r="AV26" s="36">
        <v>2025</v>
      </c>
      <c r="AW26" s="39">
        <f>SUMIFS($AA:$AA,$B:$B,"&gt;="&amp;'Population Calculator'!$D$4,$B:$B,"&lt;="&amp;'Population Calculator'!$D$5,$A:$A,"M")</f>
        <v>74770</v>
      </c>
      <c r="AX26" s="39">
        <f>SUMIFS($AA:$AA,$B:$B,"&gt;="&amp;'Population Calculator'!$D$4,$B:$B,"&lt;="&amp;'Population Calculator'!$D$5,$A:$A,"F")</f>
        <v>79030</v>
      </c>
      <c r="AY26" s="37">
        <f t="shared" si="1"/>
        <v>153800</v>
      </c>
      <c r="AZ26" s="39"/>
      <c r="BA26" s="39"/>
      <c r="BB26" s="37"/>
    </row>
    <row r="27" spans="1:54" ht="15.6" x14ac:dyDescent="0.3">
      <c r="A27" t="s">
        <v>11</v>
      </c>
      <c r="B27">
        <v>25</v>
      </c>
      <c r="C27">
        <v>774</v>
      </c>
      <c r="D27">
        <v>708</v>
      </c>
      <c r="E27">
        <v>754</v>
      </c>
      <c r="F27">
        <v>847</v>
      </c>
      <c r="G27">
        <v>890</v>
      </c>
      <c r="H27">
        <v>872</v>
      </c>
      <c r="I27">
        <v>815</v>
      </c>
      <c r="J27">
        <v>827</v>
      </c>
      <c r="K27">
        <v>806</v>
      </c>
      <c r="L27">
        <v>906</v>
      </c>
      <c r="M27">
        <v>968</v>
      </c>
      <c r="N27">
        <v>957</v>
      </c>
      <c r="O27">
        <v>949</v>
      </c>
      <c r="P27">
        <v>960</v>
      </c>
      <c r="Q27">
        <v>940</v>
      </c>
      <c r="R27">
        <v>979</v>
      </c>
      <c r="S27" s="48">
        <v>946</v>
      </c>
      <c r="T27" s="48">
        <v>981</v>
      </c>
      <c r="U27" s="48">
        <v>912</v>
      </c>
      <c r="V27" s="48">
        <v>910</v>
      </c>
      <c r="W27" s="66">
        <v>816</v>
      </c>
      <c r="X27" s="49">
        <v>917</v>
      </c>
      <c r="Y27" s="49">
        <v>845</v>
      </c>
      <c r="Z27" s="49">
        <v>809</v>
      </c>
      <c r="AA27" s="49">
        <v>813</v>
      </c>
      <c r="AB27" s="49">
        <v>758</v>
      </c>
      <c r="AC27" s="49">
        <v>773</v>
      </c>
      <c r="AD27" s="49">
        <v>803</v>
      </c>
      <c r="AE27" s="49">
        <v>807</v>
      </c>
      <c r="AF27" s="49">
        <v>832</v>
      </c>
      <c r="AG27" s="49">
        <v>853</v>
      </c>
      <c r="AH27" s="49">
        <v>873</v>
      </c>
      <c r="AI27" s="49">
        <v>900</v>
      </c>
      <c r="AJ27" s="49">
        <v>928</v>
      </c>
      <c r="AK27" s="49">
        <v>929</v>
      </c>
      <c r="AL27" s="49">
        <v>945</v>
      </c>
      <c r="AM27" s="49">
        <v>963</v>
      </c>
      <c r="AN27" s="49">
        <v>935</v>
      </c>
      <c r="AO27" s="49">
        <v>940</v>
      </c>
      <c r="AP27" s="49">
        <v>926</v>
      </c>
      <c r="AQ27" s="49">
        <v>978</v>
      </c>
      <c r="AR27" s="49">
        <v>932</v>
      </c>
      <c r="AS27" s="49">
        <v>904</v>
      </c>
      <c r="AV27" s="36">
        <v>2026</v>
      </c>
      <c r="AW27" s="39">
        <f>SUMIFS($AB:$AB,$B:$B,"&gt;="&amp;'Population Calculator'!$D$4,$B:$B,"&lt;="&amp;'Population Calculator'!$D$5,$A:$A,"M")</f>
        <v>74977</v>
      </c>
      <c r="AX27" s="39">
        <f>SUMIFS($AB:$AB,$B:$B,"&gt;="&amp;'Population Calculator'!$D$4,$B:$B,"&lt;="&amp;'Population Calculator'!$D$5,$A:$A,"F")</f>
        <v>79236</v>
      </c>
      <c r="AY27" s="37">
        <f t="shared" si="1"/>
        <v>154213</v>
      </c>
      <c r="AZ27" s="39"/>
      <c r="BA27" s="39"/>
      <c r="BB27" s="37"/>
    </row>
    <row r="28" spans="1:54" ht="15.6" x14ac:dyDescent="0.3">
      <c r="A28" t="s">
        <v>11</v>
      </c>
      <c r="B28">
        <v>26</v>
      </c>
      <c r="C28">
        <v>761</v>
      </c>
      <c r="D28">
        <v>800</v>
      </c>
      <c r="E28">
        <v>701</v>
      </c>
      <c r="F28">
        <v>759</v>
      </c>
      <c r="G28">
        <v>853</v>
      </c>
      <c r="H28">
        <v>906</v>
      </c>
      <c r="I28">
        <v>867</v>
      </c>
      <c r="J28">
        <v>815</v>
      </c>
      <c r="K28">
        <v>832</v>
      </c>
      <c r="L28">
        <v>831</v>
      </c>
      <c r="M28">
        <v>924</v>
      </c>
      <c r="N28">
        <v>961</v>
      </c>
      <c r="O28">
        <v>973</v>
      </c>
      <c r="P28">
        <v>961</v>
      </c>
      <c r="Q28">
        <v>949</v>
      </c>
      <c r="R28">
        <v>944</v>
      </c>
      <c r="S28" s="48">
        <v>985</v>
      </c>
      <c r="T28" s="48">
        <v>957</v>
      </c>
      <c r="U28" s="48">
        <v>1002</v>
      </c>
      <c r="V28" s="48">
        <v>911</v>
      </c>
      <c r="W28" s="66">
        <v>794</v>
      </c>
      <c r="X28" s="49">
        <v>972</v>
      </c>
      <c r="Y28" s="49">
        <v>926</v>
      </c>
      <c r="Z28" s="49">
        <v>857</v>
      </c>
      <c r="AA28" s="49">
        <v>822</v>
      </c>
      <c r="AB28" s="49">
        <v>824</v>
      </c>
      <c r="AC28" s="49">
        <v>771</v>
      </c>
      <c r="AD28" s="49">
        <v>784</v>
      </c>
      <c r="AE28" s="49">
        <v>814</v>
      </c>
      <c r="AF28" s="49">
        <v>818</v>
      </c>
      <c r="AG28" s="49">
        <v>843</v>
      </c>
      <c r="AH28" s="49">
        <v>866</v>
      </c>
      <c r="AI28" s="49">
        <v>886</v>
      </c>
      <c r="AJ28" s="49">
        <v>913</v>
      </c>
      <c r="AK28" s="49">
        <v>940</v>
      </c>
      <c r="AL28" s="49">
        <v>942</v>
      </c>
      <c r="AM28" s="49">
        <v>958</v>
      </c>
      <c r="AN28" s="49">
        <v>976</v>
      </c>
      <c r="AO28" s="49">
        <v>948</v>
      </c>
      <c r="AP28" s="49">
        <v>952</v>
      </c>
      <c r="AQ28" s="49">
        <v>939</v>
      </c>
      <c r="AR28" s="49">
        <v>988</v>
      </c>
      <c r="AS28" s="49">
        <v>943</v>
      </c>
      <c r="AV28" s="36">
        <v>2027</v>
      </c>
      <c r="AW28" s="39">
        <f>SUMIFS($AC:$AC,$B:$B,"&gt;="&amp;'Population Calculator'!$D$4,$B:$B,"&lt;="&amp;'Population Calculator'!$D$5,$A:$A,"M")</f>
        <v>75171</v>
      </c>
      <c r="AX28" s="39">
        <f>SUMIFS($AC:$AC,$B:$B,"&gt;="&amp;'Population Calculator'!$D$4,$B:$B,"&lt;="&amp;'Population Calculator'!$D$5,$A:$A,"F")</f>
        <v>79423</v>
      </c>
      <c r="AY28" s="37">
        <f t="shared" si="1"/>
        <v>154594</v>
      </c>
      <c r="AZ28" s="39"/>
      <c r="BA28" s="39"/>
      <c r="BB28" s="37"/>
    </row>
    <row r="29" spans="1:54" ht="15.6" x14ac:dyDescent="0.3">
      <c r="A29" t="s">
        <v>11</v>
      </c>
      <c r="B29">
        <v>27</v>
      </c>
      <c r="C29">
        <v>862</v>
      </c>
      <c r="D29">
        <v>767</v>
      </c>
      <c r="E29">
        <v>789</v>
      </c>
      <c r="F29">
        <v>678</v>
      </c>
      <c r="G29">
        <v>772</v>
      </c>
      <c r="H29">
        <v>848</v>
      </c>
      <c r="I29">
        <v>906</v>
      </c>
      <c r="J29">
        <v>885</v>
      </c>
      <c r="K29">
        <v>820</v>
      </c>
      <c r="L29">
        <v>807</v>
      </c>
      <c r="M29">
        <v>822</v>
      </c>
      <c r="N29">
        <v>914</v>
      </c>
      <c r="O29">
        <v>936</v>
      </c>
      <c r="P29">
        <v>958</v>
      </c>
      <c r="Q29">
        <v>942</v>
      </c>
      <c r="R29">
        <v>941</v>
      </c>
      <c r="S29" s="48">
        <v>951</v>
      </c>
      <c r="T29" s="48">
        <v>993</v>
      </c>
      <c r="U29" s="48">
        <v>958</v>
      </c>
      <c r="V29" s="48">
        <v>1015</v>
      </c>
      <c r="W29" s="66">
        <v>769</v>
      </c>
      <c r="X29" s="49">
        <v>917</v>
      </c>
      <c r="Y29" s="49">
        <v>982</v>
      </c>
      <c r="Z29" s="49">
        <v>936</v>
      </c>
      <c r="AA29" s="49">
        <v>869</v>
      </c>
      <c r="AB29" s="49">
        <v>836</v>
      </c>
      <c r="AC29" s="49">
        <v>836</v>
      </c>
      <c r="AD29" s="49">
        <v>784</v>
      </c>
      <c r="AE29" s="49">
        <v>795</v>
      </c>
      <c r="AF29" s="49">
        <v>825</v>
      </c>
      <c r="AG29" s="49">
        <v>830</v>
      </c>
      <c r="AH29" s="49">
        <v>855</v>
      </c>
      <c r="AI29" s="49">
        <v>879</v>
      </c>
      <c r="AJ29" s="49">
        <v>899</v>
      </c>
      <c r="AK29" s="49">
        <v>927</v>
      </c>
      <c r="AL29" s="49">
        <v>952</v>
      </c>
      <c r="AM29" s="49">
        <v>955</v>
      </c>
      <c r="AN29" s="49">
        <v>972</v>
      </c>
      <c r="AO29" s="49">
        <v>990</v>
      </c>
      <c r="AP29" s="49">
        <v>962</v>
      </c>
      <c r="AQ29" s="49">
        <v>964</v>
      </c>
      <c r="AR29" s="49">
        <v>952</v>
      </c>
      <c r="AS29" s="49">
        <v>999</v>
      </c>
      <c r="AV29" s="36">
        <v>2028</v>
      </c>
      <c r="AW29" s="39">
        <f>SUMIFS($AD:$AD,$B:$B,"&gt;="&amp;'Population Calculator'!$D$4,$B:$B,"&lt;="&amp;'Population Calculator'!$D$5,$A:$A,"M")</f>
        <v>75355</v>
      </c>
      <c r="AX29" s="39">
        <f>SUMIFS($AD:$AD,$B:$B,"&gt;="&amp;'Population Calculator'!$D$4,$B:$B,"&lt;="&amp;'Population Calculator'!$D$5,$A:$A,"F")</f>
        <v>79625</v>
      </c>
      <c r="AY29" s="37">
        <f t="shared" si="1"/>
        <v>154980</v>
      </c>
      <c r="AZ29" s="39"/>
      <c r="BA29" s="39"/>
      <c r="BB29" s="37"/>
    </row>
    <row r="30" spans="1:54" ht="15.6" x14ac:dyDescent="0.3">
      <c r="A30" t="s">
        <v>11</v>
      </c>
      <c r="B30">
        <v>28</v>
      </c>
      <c r="C30">
        <v>990</v>
      </c>
      <c r="D30">
        <v>867</v>
      </c>
      <c r="E30">
        <v>748</v>
      </c>
      <c r="F30">
        <v>778</v>
      </c>
      <c r="G30">
        <v>672</v>
      </c>
      <c r="H30">
        <v>769</v>
      </c>
      <c r="I30">
        <v>848</v>
      </c>
      <c r="J30">
        <v>912</v>
      </c>
      <c r="K30">
        <v>906</v>
      </c>
      <c r="L30">
        <v>809</v>
      </c>
      <c r="M30">
        <v>800</v>
      </c>
      <c r="N30">
        <v>834</v>
      </c>
      <c r="O30">
        <v>913</v>
      </c>
      <c r="P30">
        <v>935</v>
      </c>
      <c r="Q30">
        <v>978</v>
      </c>
      <c r="R30">
        <v>946</v>
      </c>
      <c r="S30" s="48">
        <v>954</v>
      </c>
      <c r="T30" s="48">
        <v>954</v>
      </c>
      <c r="U30" s="48">
        <v>988</v>
      </c>
      <c r="V30" s="48">
        <v>967</v>
      </c>
      <c r="W30" s="66">
        <v>883</v>
      </c>
      <c r="X30" s="49">
        <v>944</v>
      </c>
      <c r="Y30" s="49">
        <v>922</v>
      </c>
      <c r="Z30" s="49">
        <v>983</v>
      </c>
      <c r="AA30" s="49">
        <v>938</v>
      </c>
      <c r="AB30" s="49">
        <v>874</v>
      </c>
      <c r="AC30" s="49">
        <v>842</v>
      </c>
      <c r="AD30" s="49">
        <v>842</v>
      </c>
      <c r="AE30" s="49">
        <v>791</v>
      </c>
      <c r="AF30" s="49">
        <v>800</v>
      </c>
      <c r="AG30" s="49">
        <v>829</v>
      </c>
      <c r="AH30" s="49">
        <v>835</v>
      </c>
      <c r="AI30" s="49">
        <v>859</v>
      </c>
      <c r="AJ30" s="49">
        <v>885</v>
      </c>
      <c r="AK30" s="49">
        <v>905</v>
      </c>
      <c r="AL30" s="49">
        <v>933</v>
      </c>
      <c r="AM30" s="49">
        <v>957</v>
      </c>
      <c r="AN30" s="49">
        <v>960</v>
      </c>
      <c r="AO30" s="49">
        <v>977</v>
      </c>
      <c r="AP30" s="49">
        <v>996</v>
      </c>
      <c r="AQ30" s="49">
        <v>967</v>
      </c>
      <c r="AR30" s="49">
        <v>969</v>
      </c>
      <c r="AS30" s="49">
        <v>957</v>
      </c>
      <c r="AV30" s="36">
        <v>2029</v>
      </c>
      <c r="AW30" s="39">
        <f>SUMIFS($AE:$AE,$B:$B,"&gt;="&amp;'Population Calculator'!$D$4,$B:$B,"&lt;="&amp;'Population Calculator'!$D$5,$A:$A,"M")</f>
        <v>75533</v>
      </c>
      <c r="AX30" s="39">
        <f>SUMIFS($AE:$AE,$B:$B,"&gt;="&amp;'Population Calculator'!$D$4,$B:$B,"&lt;="&amp;'Population Calculator'!$D$5,$A:$A,"F")</f>
        <v>79820</v>
      </c>
      <c r="AY30" s="37">
        <f t="shared" si="1"/>
        <v>155353</v>
      </c>
      <c r="AZ30" s="39"/>
      <c r="BA30" s="39"/>
      <c r="BB30" s="37"/>
    </row>
    <row r="31" spans="1:54" ht="15.6" x14ac:dyDescent="0.3">
      <c r="A31" t="s">
        <v>11</v>
      </c>
      <c r="B31">
        <v>29</v>
      </c>
      <c r="C31">
        <v>923</v>
      </c>
      <c r="D31">
        <v>993</v>
      </c>
      <c r="E31">
        <v>853</v>
      </c>
      <c r="F31">
        <v>746</v>
      </c>
      <c r="G31">
        <v>774</v>
      </c>
      <c r="H31">
        <v>669</v>
      </c>
      <c r="I31">
        <v>758</v>
      </c>
      <c r="J31">
        <v>854</v>
      </c>
      <c r="K31">
        <v>913</v>
      </c>
      <c r="L31">
        <v>913</v>
      </c>
      <c r="M31">
        <v>810</v>
      </c>
      <c r="N31">
        <v>795</v>
      </c>
      <c r="O31">
        <v>829</v>
      </c>
      <c r="P31">
        <v>927</v>
      </c>
      <c r="Q31">
        <v>948</v>
      </c>
      <c r="R31">
        <v>980</v>
      </c>
      <c r="S31" s="48">
        <v>963</v>
      </c>
      <c r="T31" s="48">
        <v>973</v>
      </c>
      <c r="U31" s="48">
        <v>990</v>
      </c>
      <c r="V31" s="48">
        <v>977</v>
      </c>
      <c r="W31" s="66">
        <v>898</v>
      </c>
      <c r="X31" s="49">
        <v>1010</v>
      </c>
      <c r="Y31" s="49">
        <v>954</v>
      </c>
      <c r="Z31" s="49">
        <v>932</v>
      </c>
      <c r="AA31" s="49">
        <v>991</v>
      </c>
      <c r="AB31" s="49">
        <v>946</v>
      </c>
      <c r="AC31" s="49">
        <v>885</v>
      </c>
      <c r="AD31" s="49">
        <v>854</v>
      </c>
      <c r="AE31" s="49">
        <v>853</v>
      </c>
      <c r="AF31" s="49">
        <v>803</v>
      </c>
      <c r="AG31" s="49">
        <v>811</v>
      </c>
      <c r="AH31" s="49">
        <v>839</v>
      </c>
      <c r="AI31" s="49">
        <v>846</v>
      </c>
      <c r="AJ31" s="49">
        <v>870</v>
      </c>
      <c r="AK31" s="49">
        <v>896</v>
      </c>
      <c r="AL31" s="49">
        <v>917</v>
      </c>
      <c r="AM31" s="49">
        <v>945</v>
      </c>
      <c r="AN31" s="49">
        <v>968</v>
      </c>
      <c r="AO31" s="49">
        <v>971</v>
      </c>
      <c r="AP31" s="49">
        <v>989</v>
      </c>
      <c r="AQ31" s="49">
        <v>1007</v>
      </c>
      <c r="AR31" s="49">
        <v>979</v>
      </c>
      <c r="AS31" s="49">
        <v>980</v>
      </c>
      <c r="AV31" s="36">
        <v>2030</v>
      </c>
      <c r="AW31" s="39">
        <f>SUMIFS($AF:$AF,$B:$B,"&gt;="&amp;'Population Calculator'!$D$4,$B:$B,"&lt;="&amp;'Population Calculator'!$D$5,$A:$A,"M")</f>
        <v>75699</v>
      </c>
      <c r="AX31" s="39">
        <f>SUMIFS($AF:$AF,$B:$B,"&gt;="&amp;'Population Calculator'!$D$4,$B:$B,"&lt;="&amp;'Population Calculator'!$D$5,$A:$A,"F")</f>
        <v>79998</v>
      </c>
      <c r="AY31" s="37">
        <f t="shared" si="1"/>
        <v>155697</v>
      </c>
      <c r="AZ31" s="39"/>
      <c r="BA31" s="39"/>
      <c r="BB31" s="37"/>
    </row>
    <row r="32" spans="1:54" ht="15.6" x14ac:dyDescent="0.3">
      <c r="A32" t="s">
        <v>11</v>
      </c>
      <c r="B32">
        <v>30</v>
      </c>
      <c r="C32">
        <v>978</v>
      </c>
      <c r="D32">
        <v>917</v>
      </c>
      <c r="E32">
        <v>966</v>
      </c>
      <c r="F32">
        <v>835</v>
      </c>
      <c r="G32">
        <v>754</v>
      </c>
      <c r="H32">
        <v>760</v>
      </c>
      <c r="I32">
        <v>700</v>
      </c>
      <c r="J32">
        <v>763</v>
      </c>
      <c r="K32">
        <v>863</v>
      </c>
      <c r="L32">
        <v>891</v>
      </c>
      <c r="M32">
        <v>919</v>
      </c>
      <c r="N32">
        <v>812</v>
      </c>
      <c r="O32">
        <v>796</v>
      </c>
      <c r="P32">
        <v>820</v>
      </c>
      <c r="Q32">
        <v>930</v>
      </c>
      <c r="R32">
        <v>953</v>
      </c>
      <c r="S32" s="48">
        <v>981</v>
      </c>
      <c r="T32" s="48">
        <v>970</v>
      </c>
      <c r="U32" s="48">
        <v>995</v>
      </c>
      <c r="V32" s="48">
        <v>988</v>
      </c>
      <c r="W32" s="66">
        <v>922</v>
      </c>
      <c r="X32" s="49">
        <v>998</v>
      </c>
      <c r="Y32" s="49">
        <v>1019</v>
      </c>
      <c r="Z32" s="49">
        <v>965</v>
      </c>
      <c r="AA32" s="49">
        <v>943</v>
      </c>
      <c r="AB32" s="49">
        <v>999</v>
      </c>
      <c r="AC32" s="49">
        <v>955</v>
      </c>
      <c r="AD32" s="49">
        <v>896</v>
      </c>
      <c r="AE32" s="49">
        <v>867</v>
      </c>
      <c r="AF32" s="49">
        <v>864</v>
      </c>
      <c r="AG32" s="49">
        <v>815</v>
      </c>
      <c r="AH32" s="49">
        <v>822</v>
      </c>
      <c r="AI32" s="49">
        <v>850</v>
      </c>
      <c r="AJ32" s="49">
        <v>857</v>
      </c>
      <c r="AK32" s="49">
        <v>880</v>
      </c>
      <c r="AL32" s="49">
        <v>908</v>
      </c>
      <c r="AM32" s="49">
        <v>929</v>
      </c>
      <c r="AN32" s="49">
        <v>957</v>
      </c>
      <c r="AO32" s="49">
        <v>979</v>
      </c>
      <c r="AP32" s="49">
        <v>983</v>
      </c>
      <c r="AQ32" s="49">
        <v>1000</v>
      </c>
      <c r="AR32" s="49">
        <v>1019</v>
      </c>
      <c r="AS32" s="49">
        <v>990</v>
      </c>
      <c r="AV32" s="36">
        <v>2031</v>
      </c>
      <c r="AW32" s="39">
        <f>SUMIFS($AG:$AG,$B:$B,"&gt;="&amp;'Population Calculator'!$D$4,$B:$B,"&lt;="&amp;'Population Calculator'!$D$5,$A:$A,"M")</f>
        <v>75850</v>
      </c>
      <c r="AX32" s="39">
        <f>SUMIFS($AG:$AG,$B:$B,"&gt;="&amp;'Population Calculator'!$D$4,$B:$B,"&lt;="&amp;'Population Calculator'!$D$5,$A:$A,"F")</f>
        <v>80169</v>
      </c>
      <c r="AY32" s="37">
        <f t="shared" si="1"/>
        <v>156019</v>
      </c>
      <c r="AZ32" s="39"/>
      <c r="BA32" s="39"/>
      <c r="BB32" s="37"/>
    </row>
    <row r="33" spans="1:54" ht="15.6" x14ac:dyDescent="0.3">
      <c r="A33" t="s">
        <v>11</v>
      </c>
      <c r="B33">
        <v>31</v>
      </c>
      <c r="C33">
        <v>1008</v>
      </c>
      <c r="D33">
        <v>962</v>
      </c>
      <c r="E33">
        <v>917</v>
      </c>
      <c r="F33">
        <v>952</v>
      </c>
      <c r="G33">
        <v>832</v>
      </c>
      <c r="H33">
        <v>756</v>
      </c>
      <c r="I33">
        <v>762</v>
      </c>
      <c r="J33">
        <v>716</v>
      </c>
      <c r="K33">
        <v>764</v>
      </c>
      <c r="L33">
        <v>867</v>
      </c>
      <c r="M33">
        <v>892</v>
      </c>
      <c r="N33">
        <v>918</v>
      </c>
      <c r="O33">
        <v>808</v>
      </c>
      <c r="P33">
        <v>796</v>
      </c>
      <c r="Q33">
        <v>827</v>
      </c>
      <c r="R33">
        <v>947</v>
      </c>
      <c r="S33" s="48">
        <v>939</v>
      </c>
      <c r="T33" s="48">
        <v>994</v>
      </c>
      <c r="U33" s="48">
        <v>988</v>
      </c>
      <c r="V33" s="48">
        <v>1000</v>
      </c>
      <c r="W33" s="66">
        <v>889</v>
      </c>
      <c r="X33" s="49">
        <v>1037</v>
      </c>
      <c r="Y33" s="49">
        <v>1012</v>
      </c>
      <c r="Z33" s="49">
        <v>1032</v>
      </c>
      <c r="AA33" s="49">
        <v>978</v>
      </c>
      <c r="AB33" s="49">
        <v>956</v>
      </c>
      <c r="AC33" s="49">
        <v>1011</v>
      </c>
      <c r="AD33" s="49">
        <v>968</v>
      </c>
      <c r="AE33" s="49">
        <v>911</v>
      </c>
      <c r="AF33" s="49">
        <v>882</v>
      </c>
      <c r="AG33" s="49">
        <v>878</v>
      </c>
      <c r="AH33" s="49">
        <v>830</v>
      </c>
      <c r="AI33" s="49">
        <v>836</v>
      </c>
      <c r="AJ33" s="49">
        <v>863</v>
      </c>
      <c r="AK33" s="49">
        <v>871</v>
      </c>
      <c r="AL33" s="49">
        <v>894</v>
      </c>
      <c r="AM33" s="49">
        <v>923</v>
      </c>
      <c r="AN33" s="49">
        <v>944</v>
      </c>
      <c r="AO33" s="49">
        <v>972</v>
      </c>
      <c r="AP33" s="49">
        <v>993</v>
      </c>
      <c r="AQ33" s="49">
        <v>998</v>
      </c>
      <c r="AR33" s="49">
        <v>1015</v>
      </c>
      <c r="AS33" s="49">
        <v>1034</v>
      </c>
      <c r="AV33" s="36">
        <v>2032</v>
      </c>
      <c r="AW33" s="39">
        <f>SUMIFS($AH:$AH,$B:$B,"&gt;="&amp;'Population Calculator'!$D$4,$B:$B,"&lt;="&amp;'Population Calculator'!$D$5,$A:$A,"M")</f>
        <v>76006</v>
      </c>
      <c r="AX33" s="39">
        <f>SUMIFS($AH:$AH,$B:$B,"&gt;="&amp;'Population Calculator'!$D$4,$B:$B,"&lt;="&amp;'Population Calculator'!$D$5,$A:$A,"F")</f>
        <v>80346</v>
      </c>
      <c r="AY33" s="37">
        <f t="shared" si="1"/>
        <v>156352</v>
      </c>
      <c r="AZ33" s="39"/>
      <c r="BA33" s="39"/>
      <c r="BB33" s="37"/>
    </row>
    <row r="34" spans="1:54" ht="15.6" x14ac:dyDescent="0.3">
      <c r="A34" t="s">
        <v>11</v>
      </c>
      <c r="B34">
        <v>32</v>
      </c>
      <c r="C34">
        <v>1032</v>
      </c>
      <c r="D34">
        <v>996</v>
      </c>
      <c r="E34">
        <v>943</v>
      </c>
      <c r="F34">
        <v>899</v>
      </c>
      <c r="G34">
        <v>930</v>
      </c>
      <c r="H34">
        <v>830</v>
      </c>
      <c r="I34">
        <v>749</v>
      </c>
      <c r="J34">
        <v>740</v>
      </c>
      <c r="K34">
        <v>702</v>
      </c>
      <c r="L34">
        <v>766</v>
      </c>
      <c r="M34">
        <v>878</v>
      </c>
      <c r="N34">
        <v>902</v>
      </c>
      <c r="O34">
        <v>918</v>
      </c>
      <c r="P34">
        <v>802</v>
      </c>
      <c r="Q34">
        <v>792</v>
      </c>
      <c r="R34">
        <v>835</v>
      </c>
      <c r="S34" s="48">
        <v>952</v>
      </c>
      <c r="T34" s="48">
        <v>964</v>
      </c>
      <c r="U34" s="48">
        <v>983</v>
      </c>
      <c r="V34" s="48">
        <v>974</v>
      </c>
      <c r="W34" s="66">
        <v>930</v>
      </c>
      <c r="X34" s="49">
        <v>1001</v>
      </c>
      <c r="Y34" s="49">
        <v>1047</v>
      </c>
      <c r="Z34" s="49">
        <v>1022</v>
      </c>
      <c r="AA34" s="49">
        <v>1039</v>
      </c>
      <c r="AB34" s="49">
        <v>987</v>
      </c>
      <c r="AC34" s="49">
        <v>965</v>
      </c>
      <c r="AD34" s="49">
        <v>1018</v>
      </c>
      <c r="AE34" s="49">
        <v>975</v>
      </c>
      <c r="AF34" s="49">
        <v>920</v>
      </c>
      <c r="AG34" s="49">
        <v>891</v>
      </c>
      <c r="AH34" s="49">
        <v>887</v>
      </c>
      <c r="AI34" s="49">
        <v>840</v>
      </c>
      <c r="AJ34" s="49">
        <v>844</v>
      </c>
      <c r="AK34" s="49">
        <v>871</v>
      </c>
      <c r="AL34" s="49">
        <v>880</v>
      </c>
      <c r="AM34" s="49">
        <v>903</v>
      </c>
      <c r="AN34" s="49">
        <v>932</v>
      </c>
      <c r="AO34" s="49">
        <v>953</v>
      </c>
      <c r="AP34" s="49">
        <v>982</v>
      </c>
      <c r="AQ34" s="49">
        <v>1002</v>
      </c>
      <c r="AR34" s="49">
        <v>1007</v>
      </c>
      <c r="AS34" s="49">
        <v>1025</v>
      </c>
      <c r="AV34" s="36">
        <v>2033</v>
      </c>
      <c r="AW34" s="39">
        <f>SUMIFS($AI:$AI,$B:$B,"&gt;="&amp;'Population Calculator'!$D$4,$B:$B,"&lt;="&amp;'Population Calculator'!$D$5,$A:$A,"M")</f>
        <v>76165</v>
      </c>
      <c r="AX34" s="39">
        <f>SUMIFS($AI:$AI,$B:$B,"&gt;="&amp;'Population Calculator'!$D$4,$B:$B,"&lt;="&amp;'Population Calculator'!$D$5,$A:$A,"F")</f>
        <v>80516</v>
      </c>
      <c r="AY34" s="37">
        <f t="shared" si="1"/>
        <v>156681</v>
      </c>
      <c r="AZ34" s="39"/>
      <c r="BA34" s="39"/>
      <c r="BB34" s="37"/>
    </row>
    <row r="35" spans="1:54" ht="15.6" x14ac:dyDescent="0.3">
      <c r="A35" t="s">
        <v>11</v>
      </c>
      <c r="B35">
        <v>33</v>
      </c>
      <c r="C35">
        <v>1044</v>
      </c>
      <c r="D35">
        <v>1035</v>
      </c>
      <c r="E35">
        <v>992</v>
      </c>
      <c r="F35">
        <v>954</v>
      </c>
      <c r="G35">
        <v>905</v>
      </c>
      <c r="H35">
        <v>930</v>
      </c>
      <c r="I35">
        <v>825</v>
      </c>
      <c r="J35">
        <v>750</v>
      </c>
      <c r="K35">
        <v>736</v>
      </c>
      <c r="L35">
        <v>707</v>
      </c>
      <c r="M35">
        <v>763</v>
      </c>
      <c r="N35">
        <v>863</v>
      </c>
      <c r="O35">
        <v>904</v>
      </c>
      <c r="P35">
        <v>927</v>
      </c>
      <c r="Q35">
        <v>798</v>
      </c>
      <c r="R35">
        <v>807</v>
      </c>
      <c r="S35" s="48">
        <v>847</v>
      </c>
      <c r="T35" s="48">
        <v>960</v>
      </c>
      <c r="U35" s="48">
        <v>981</v>
      </c>
      <c r="V35" s="48">
        <v>985</v>
      </c>
      <c r="W35" s="66">
        <v>926</v>
      </c>
      <c r="X35" s="49">
        <v>1005</v>
      </c>
      <c r="Y35" s="49">
        <v>1001</v>
      </c>
      <c r="Z35" s="49">
        <v>1047</v>
      </c>
      <c r="AA35" s="49">
        <v>1022</v>
      </c>
      <c r="AB35" s="49">
        <v>1037</v>
      </c>
      <c r="AC35" s="49">
        <v>987</v>
      </c>
      <c r="AD35" s="49">
        <v>965</v>
      </c>
      <c r="AE35" s="49">
        <v>1016</v>
      </c>
      <c r="AF35" s="49">
        <v>973</v>
      </c>
      <c r="AG35" s="49">
        <v>920</v>
      </c>
      <c r="AH35" s="49">
        <v>893</v>
      </c>
      <c r="AI35" s="49">
        <v>888</v>
      </c>
      <c r="AJ35" s="49">
        <v>842</v>
      </c>
      <c r="AK35" s="49">
        <v>845</v>
      </c>
      <c r="AL35" s="49">
        <v>871</v>
      </c>
      <c r="AM35" s="49">
        <v>880</v>
      </c>
      <c r="AN35" s="49">
        <v>903</v>
      </c>
      <c r="AO35" s="49">
        <v>934</v>
      </c>
      <c r="AP35" s="49">
        <v>954</v>
      </c>
      <c r="AQ35" s="49">
        <v>983</v>
      </c>
      <c r="AR35" s="49">
        <v>1002</v>
      </c>
      <c r="AS35" s="49">
        <v>1008</v>
      </c>
      <c r="AV35" s="36">
        <v>2034</v>
      </c>
      <c r="AW35" s="39">
        <f>SUMIFS($AJ:$AJ,$B:$B,"&gt;="&amp;'Population Calculator'!$D$4,$B:$B,"&lt;="&amp;'Population Calculator'!$D$5,$A:$A,"M")</f>
        <v>76309</v>
      </c>
      <c r="AX35" s="39">
        <f>SUMIFS($AJ:$AJ,$B:$B,"&gt;="&amp;'Population Calculator'!$D$4,$B:$B,"&lt;="&amp;'Population Calculator'!$D$5,$A:$A,"F")</f>
        <v>80700</v>
      </c>
      <c r="AY35" s="37">
        <f t="shared" si="1"/>
        <v>157009</v>
      </c>
      <c r="AZ35" s="39"/>
      <c r="BA35" s="39"/>
      <c r="BB35" s="37"/>
    </row>
    <row r="36" spans="1:54" ht="15.6" x14ac:dyDescent="0.3">
      <c r="A36" t="s">
        <v>11</v>
      </c>
      <c r="B36">
        <v>34</v>
      </c>
      <c r="C36">
        <v>1083</v>
      </c>
      <c r="D36">
        <v>1050</v>
      </c>
      <c r="E36">
        <v>1036</v>
      </c>
      <c r="F36">
        <v>983</v>
      </c>
      <c r="G36">
        <v>954</v>
      </c>
      <c r="H36">
        <v>886</v>
      </c>
      <c r="I36">
        <v>923</v>
      </c>
      <c r="J36">
        <v>817</v>
      </c>
      <c r="K36">
        <v>758</v>
      </c>
      <c r="L36">
        <v>733</v>
      </c>
      <c r="M36">
        <v>706</v>
      </c>
      <c r="N36">
        <v>755</v>
      </c>
      <c r="O36">
        <v>842</v>
      </c>
      <c r="P36">
        <v>888</v>
      </c>
      <c r="Q36">
        <v>915</v>
      </c>
      <c r="R36">
        <v>814</v>
      </c>
      <c r="S36" s="48">
        <v>777</v>
      </c>
      <c r="T36" s="48">
        <v>843</v>
      </c>
      <c r="U36" s="48">
        <v>968</v>
      </c>
      <c r="V36" s="48">
        <v>991</v>
      </c>
      <c r="W36" s="66">
        <v>942</v>
      </c>
      <c r="X36" s="49">
        <v>985</v>
      </c>
      <c r="Y36" s="49">
        <v>1001</v>
      </c>
      <c r="Z36" s="49">
        <v>998</v>
      </c>
      <c r="AA36" s="49">
        <v>1044</v>
      </c>
      <c r="AB36" s="49">
        <v>1019</v>
      </c>
      <c r="AC36" s="49">
        <v>1032</v>
      </c>
      <c r="AD36" s="49">
        <v>984</v>
      </c>
      <c r="AE36" s="49">
        <v>962</v>
      </c>
      <c r="AF36" s="49">
        <v>1011</v>
      </c>
      <c r="AG36" s="49">
        <v>969</v>
      </c>
      <c r="AH36" s="49">
        <v>918</v>
      </c>
      <c r="AI36" s="49">
        <v>891</v>
      </c>
      <c r="AJ36" s="49">
        <v>885</v>
      </c>
      <c r="AK36" s="49">
        <v>841</v>
      </c>
      <c r="AL36" s="49">
        <v>843</v>
      </c>
      <c r="AM36" s="49">
        <v>869</v>
      </c>
      <c r="AN36" s="49">
        <v>878</v>
      </c>
      <c r="AO36" s="49">
        <v>901</v>
      </c>
      <c r="AP36" s="49">
        <v>931</v>
      </c>
      <c r="AQ36" s="49">
        <v>952</v>
      </c>
      <c r="AR36" s="49">
        <v>980</v>
      </c>
      <c r="AS36" s="49">
        <v>998</v>
      </c>
      <c r="AV36" s="36">
        <v>2035</v>
      </c>
      <c r="AW36" s="39">
        <f>SUMIFS($AK:$AK,$B:$B,"&gt;="&amp;'Population Calculator'!$D$4,$B:$B,"&lt;="&amp;'Population Calculator'!$D$5,$A:$A,"M")</f>
        <v>76452</v>
      </c>
      <c r="AX36" s="39">
        <f>SUMIFS($AK:$AK,$B:$B,"&gt;="&amp;'Population Calculator'!$D$4,$B:$B,"&lt;="&amp;'Population Calculator'!$D$5,$A:$A,"F")</f>
        <v>80849</v>
      </c>
      <c r="AY36" s="37">
        <f t="shared" si="1"/>
        <v>157301</v>
      </c>
      <c r="AZ36" s="39"/>
      <c r="BA36" s="39"/>
      <c r="BB36" s="37"/>
    </row>
    <row r="37" spans="1:54" ht="15.6" x14ac:dyDescent="0.3">
      <c r="A37" t="s">
        <v>11</v>
      </c>
      <c r="B37">
        <v>35</v>
      </c>
      <c r="C37">
        <v>1133</v>
      </c>
      <c r="D37">
        <v>1085</v>
      </c>
      <c r="E37">
        <v>1047</v>
      </c>
      <c r="F37">
        <v>1030</v>
      </c>
      <c r="G37">
        <v>999</v>
      </c>
      <c r="H37">
        <v>945</v>
      </c>
      <c r="I37">
        <v>883</v>
      </c>
      <c r="J37">
        <v>909</v>
      </c>
      <c r="K37">
        <v>818</v>
      </c>
      <c r="L37">
        <v>764</v>
      </c>
      <c r="M37">
        <v>740</v>
      </c>
      <c r="N37">
        <v>689</v>
      </c>
      <c r="O37">
        <v>753</v>
      </c>
      <c r="P37">
        <v>840</v>
      </c>
      <c r="Q37">
        <v>912</v>
      </c>
      <c r="R37">
        <v>920</v>
      </c>
      <c r="S37" s="48">
        <v>804</v>
      </c>
      <c r="T37" s="48">
        <v>771</v>
      </c>
      <c r="U37" s="48">
        <v>830</v>
      </c>
      <c r="V37" s="48">
        <v>991</v>
      </c>
      <c r="W37" s="66">
        <v>1004</v>
      </c>
      <c r="X37" s="49">
        <v>976</v>
      </c>
      <c r="Y37" s="49">
        <v>973</v>
      </c>
      <c r="Z37" s="49">
        <v>989</v>
      </c>
      <c r="AA37" s="49">
        <v>987</v>
      </c>
      <c r="AB37" s="49">
        <v>1033</v>
      </c>
      <c r="AC37" s="49">
        <v>1007</v>
      </c>
      <c r="AD37" s="49">
        <v>1019</v>
      </c>
      <c r="AE37" s="49">
        <v>972</v>
      </c>
      <c r="AF37" s="49">
        <v>951</v>
      </c>
      <c r="AG37" s="49">
        <v>997</v>
      </c>
      <c r="AH37" s="49">
        <v>956</v>
      </c>
      <c r="AI37" s="49">
        <v>907</v>
      </c>
      <c r="AJ37" s="49">
        <v>882</v>
      </c>
      <c r="AK37" s="49">
        <v>876</v>
      </c>
      <c r="AL37" s="49">
        <v>832</v>
      </c>
      <c r="AM37" s="49">
        <v>834</v>
      </c>
      <c r="AN37" s="49">
        <v>859</v>
      </c>
      <c r="AO37" s="49">
        <v>868</v>
      </c>
      <c r="AP37" s="49">
        <v>891</v>
      </c>
      <c r="AQ37" s="49">
        <v>921</v>
      </c>
      <c r="AR37" s="49">
        <v>942</v>
      </c>
      <c r="AS37" s="49">
        <v>970</v>
      </c>
      <c r="AV37" s="36">
        <v>2036</v>
      </c>
      <c r="AW37" s="39">
        <f>SUMIFS($AL:$AL,$B:$B,"&gt;="&amp;'Population Calculator'!$D$4,$B:$B,"&lt;="&amp;'Population Calculator'!$D$5,$A:$A,"M")</f>
        <v>76592</v>
      </c>
      <c r="AX37" s="39">
        <f>SUMIFS($AL:$AL,$B:$B,"&gt;="&amp;'Population Calculator'!$D$4,$B:$B,"&lt;="&amp;'Population Calculator'!$D$5,$A:$A,"F")</f>
        <v>81014</v>
      </c>
      <c r="AY37" s="37">
        <f t="shared" si="1"/>
        <v>157606</v>
      </c>
      <c r="AZ37" s="39"/>
      <c r="BA37" s="39"/>
      <c r="BB37" s="37"/>
    </row>
    <row r="38" spans="1:54" ht="15.6" x14ac:dyDescent="0.3">
      <c r="A38" t="s">
        <v>11</v>
      </c>
      <c r="B38">
        <v>36</v>
      </c>
      <c r="C38">
        <v>1184</v>
      </c>
      <c r="D38">
        <v>1142</v>
      </c>
      <c r="E38">
        <v>1071</v>
      </c>
      <c r="F38">
        <v>1020</v>
      </c>
      <c r="G38">
        <v>1022</v>
      </c>
      <c r="H38">
        <v>1005</v>
      </c>
      <c r="I38">
        <v>947</v>
      </c>
      <c r="J38">
        <v>898</v>
      </c>
      <c r="K38">
        <v>904</v>
      </c>
      <c r="L38">
        <v>817</v>
      </c>
      <c r="M38">
        <v>760</v>
      </c>
      <c r="N38">
        <v>742</v>
      </c>
      <c r="O38">
        <v>683</v>
      </c>
      <c r="P38">
        <v>763</v>
      </c>
      <c r="Q38">
        <v>838</v>
      </c>
      <c r="R38">
        <v>907</v>
      </c>
      <c r="S38" s="48">
        <v>914</v>
      </c>
      <c r="T38" s="48">
        <v>814</v>
      </c>
      <c r="U38" s="48">
        <v>778</v>
      </c>
      <c r="V38" s="48">
        <v>842</v>
      </c>
      <c r="W38" s="66">
        <v>937</v>
      </c>
      <c r="X38" s="49">
        <v>956</v>
      </c>
      <c r="Y38" s="49">
        <v>977</v>
      </c>
      <c r="Z38" s="49">
        <v>976</v>
      </c>
      <c r="AA38" s="49">
        <v>992</v>
      </c>
      <c r="AB38" s="49">
        <v>992</v>
      </c>
      <c r="AC38" s="49">
        <v>1037</v>
      </c>
      <c r="AD38" s="49">
        <v>1011</v>
      </c>
      <c r="AE38" s="49">
        <v>1021</v>
      </c>
      <c r="AF38" s="49">
        <v>976</v>
      </c>
      <c r="AG38" s="49">
        <v>954</v>
      </c>
      <c r="AH38" s="49">
        <v>999</v>
      </c>
      <c r="AI38" s="49">
        <v>959</v>
      </c>
      <c r="AJ38" s="49">
        <v>911</v>
      </c>
      <c r="AK38" s="49">
        <v>887</v>
      </c>
      <c r="AL38" s="49">
        <v>880</v>
      </c>
      <c r="AM38" s="49">
        <v>837</v>
      </c>
      <c r="AN38" s="49">
        <v>838</v>
      </c>
      <c r="AO38" s="49">
        <v>863</v>
      </c>
      <c r="AP38" s="49">
        <v>873</v>
      </c>
      <c r="AQ38" s="49">
        <v>895</v>
      </c>
      <c r="AR38" s="49">
        <v>926</v>
      </c>
      <c r="AS38" s="49">
        <v>947</v>
      </c>
      <c r="AV38" s="36">
        <v>2037</v>
      </c>
      <c r="AW38" s="39">
        <f>SUMIFS($AM:$AM,$B:$B,"&gt;="&amp;'Population Calculator'!$D$4,$B:$B,"&lt;="&amp;'Population Calculator'!$D$5,$A:$A,"M")</f>
        <v>76733</v>
      </c>
      <c r="AX38" s="39">
        <f>SUMIFS($AM:$AM,$B:$B,"&gt;="&amp;'Population Calculator'!$D$4,$B:$B,"&lt;="&amp;'Population Calculator'!$D$5,$A:$A,"F")</f>
        <v>81178</v>
      </c>
      <c r="AY38" s="37">
        <f t="shared" si="1"/>
        <v>157911</v>
      </c>
      <c r="AZ38" s="39"/>
      <c r="BA38" s="39"/>
      <c r="BB38" s="37"/>
    </row>
    <row r="39" spans="1:54" ht="15.6" x14ac:dyDescent="0.3">
      <c r="A39" t="s">
        <v>11</v>
      </c>
      <c r="B39">
        <v>37</v>
      </c>
      <c r="C39">
        <v>1149</v>
      </c>
      <c r="D39">
        <v>1179</v>
      </c>
      <c r="E39">
        <v>1141</v>
      </c>
      <c r="F39">
        <v>1079</v>
      </c>
      <c r="G39">
        <v>1019</v>
      </c>
      <c r="H39">
        <v>1004</v>
      </c>
      <c r="I39">
        <v>1014</v>
      </c>
      <c r="J39">
        <v>937</v>
      </c>
      <c r="K39">
        <v>893</v>
      </c>
      <c r="L39">
        <v>888</v>
      </c>
      <c r="M39">
        <v>790</v>
      </c>
      <c r="N39">
        <v>757</v>
      </c>
      <c r="O39">
        <v>744</v>
      </c>
      <c r="P39">
        <v>680</v>
      </c>
      <c r="Q39">
        <v>751</v>
      </c>
      <c r="R39">
        <v>862</v>
      </c>
      <c r="S39" s="48">
        <v>935</v>
      </c>
      <c r="T39" s="48">
        <v>914</v>
      </c>
      <c r="U39" s="48">
        <v>826</v>
      </c>
      <c r="V39" s="48">
        <v>792</v>
      </c>
      <c r="W39" s="66">
        <v>869</v>
      </c>
      <c r="X39" s="49">
        <v>951</v>
      </c>
      <c r="Y39" s="49">
        <v>959</v>
      </c>
      <c r="Z39" s="49">
        <v>978</v>
      </c>
      <c r="AA39" s="49">
        <v>978</v>
      </c>
      <c r="AB39" s="49">
        <v>995</v>
      </c>
      <c r="AC39" s="49">
        <v>995</v>
      </c>
      <c r="AD39" s="49">
        <v>1041</v>
      </c>
      <c r="AE39" s="49">
        <v>1015</v>
      </c>
      <c r="AF39" s="49">
        <v>1023</v>
      </c>
      <c r="AG39" s="49">
        <v>979</v>
      </c>
      <c r="AH39" s="49">
        <v>958</v>
      </c>
      <c r="AI39" s="49">
        <v>1001</v>
      </c>
      <c r="AJ39" s="49">
        <v>961</v>
      </c>
      <c r="AK39" s="49">
        <v>915</v>
      </c>
      <c r="AL39" s="49">
        <v>891</v>
      </c>
      <c r="AM39" s="49">
        <v>884</v>
      </c>
      <c r="AN39" s="49">
        <v>842</v>
      </c>
      <c r="AO39" s="49">
        <v>842</v>
      </c>
      <c r="AP39" s="49">
        <v>866</v>
      </c>
      <c r="AQ39" s="49">
        <v>876</v>
      </c>
      <c r="AR39" s="49">
        <v>898</v>
      </c>
      <c r="AS39" s="49">
        <v>930</v>
      </c>
      <c r="AV39" s="36">
        <v>2038</v>
      </c>
      <c r="AW39" s="39">
        <f>SUMIFS($AN:$AN,$B:$B,"&gt;="&amp;'Population Calculator'!$D$4,$B:$B,"&lt;="&amp;'Population Calculator'!$D$5,$A:$A,"M")</f>
        <v>76882</v>
      </c>
      <c r="AX39" s="39">
        <f>SUMIFS($AN:$AN,$B:$B,"&gt;="&amp;'Population Calculator'!$D$4,$B:$B,"&lt;="&amp;'Population Calculator'!$D$5,$A:$A,"F")</f>
        <v>81347</v>
      </c>
      <c r="AY39" s="37">
        <f t="shared" si="1"/>
        <v>158229</v>
      </c>
      <c r="AZ39" s="39"/>
      <c r="BA39" s="39"/>
      <c r="BB39" s="37"/>
    </row>
    <row r="40" spans="1:54" ht="15.6" x14ac:dyDescent="0.3">
      <c r="A40" t="s">
        <v>11</v>
      </c>
      <c r="B40">
        <v>38</v>
      </c>
      <c r="C40">
        <v>1148</v>
      </c>
      <c r="D40">
        <v>1152</v>
      </c>
      <c r="E40">
        <v>1189</v>
      </c>
      <c r="F40">
        <v>1136</v>
      </c>
      <c r="G40">
        <v>1078</v>
      </c>
      <c r="H40">
        <v>1023</v>
      </c>
      <c r="I40">
        <v>1011</v>
      </c>
      <c r="J40">
        <v>1002</v>
      </c>
      <c r="K40">
        <v>943</v>
      </c>
      <c r="L40">
        <v>894</v>
      </c>
      <c r="M40">
        <v>878</v>
      </c>
      <c r="N40">
        <v>798</v>
      </c>
      <c r="O40">
        <v>743</v>
      </c>
      <c r="P40">
        <v>733</v>
      </c>
      <c r="Q40">
        <v>680</v>
      </c>
      <c r="R40">
        <v>750</v>
      </c>
      <c r="S40" s="48">
        <v>862</v>
      </c>
      <c r="T40" s="48">
        <v>926</v>
      </c>
      <c r="U40" s="48">
        <v>920</v>
      </c>
      <c r="V40" s="48">
        <v>838</v>
      </c>
      <c r="W40" s="66">
        <v>849</v>
      </c>
      <c r="X40" s="49">
        <v>845</v>
      </c>
      <c r="Y40" s="49">
        <v>943</v>
      </c>
      <c r="Z40" s="49">
        <v>953</v>
      </c>
      <c r="AA40" s="49">
        <v>969</v>
      </c>
      <c r="AB40" s="49">
        <v>971</v>
      </c>
      <c r="AC40" s="49">
        <v>987</v>
      </c>
      <c r="AD40" s="49">
        <v>989</v>
      </c>
      <c r="AE40" s="49">
        <v>1034</v>
      </c>
      <c r="AF40" s="49">
        <v>1007</v>
      </c>
      <c r="AG40" s="49">
        <v>1014</v>
      </c>
      <c r="AH40" s="49">
        <v>972</v>
      </c>
      <c r="AI40" s="49">
        <v>951</v>
      </c>
      <c r="AJ40" s="49">
        <v>992</v>
      </c>
      <c r="AK40" s="49">
        <v>953</v>
      </c>
      <c r="AL40" s="49">
        <v>909</v>
      </c>
      <c r="AM40" s="49">
        <v>885</v>
      </c>
      <c r="AN40" s="49">
        <v>877</v>
      </c>
      <c r="AO40" s="49">
        <v>837</v>
      </c>
      <c r="AP40" s="49">
        <v>836</v>
      </c>
      <c r="AQ40" s="49">
        <v>860</v>
      </c>
      <c r="AR40" s="49">
        <v>870</v>
      </c>
      <c r="AS40" s="49">
        <v>892</v>
      </c>
      <c r="AV40" s="36">
        <v>2039</v>
      </c>
      <c r="AW40" s="39">
        <f>SUMIFS($AO:$AO,$B:$B,"&gt;="&amp;'Population Calculator'!$D$4,$B:$B,"&lt;="&amp;'Population Calculator'!$D$5,$A:$A,"M")</f>
        <v>77024</v>
      </c>
      <c r="AX40" s="39">
        <f>SUMIFS($AO:$AO,$B:$B,"&gt;="&amp;'Population Calculator'!$D$4,$B:$B,"&lt;="&amp;'Population Calculator'!$D$5,$A:$A,"F")</f>
        <v>81496</v>
      </c>
      <c r="AY40" s="37">
        <f t="shared" si="1"/>
        <v>158520</v>
      </c>
      <c r="AZ40" s="39"/>
      <c r="BA40" s="39"/>
      <c r="BB40" s="37"/>
    </row>
    <row r="41" spans="1:54" ht="15.6" x14ac:dyDescent="0.3">
      <c r="A41" t="s">
        <v>11</v>
      </c>
      <c r="B41">
        <v>39</v>
      </c>
      <c r="C41">
        <v>1114</v>
      </c>
      <c r="D41">
        <v>1155</v>
      </c>
      <c r="E41">
        <v>1136</v>
      </c>
      <c r="F41">
        <v>1172</v>
      </c>
      <c r="G41">
        <v>1141</v>
      </c>
      <c r="H41">
        <v>1069</v>
      </c>
      <c r="I41">
        <v>1028</v>
      </c>
      <c r="J41">
        <v>995</v>
      </c>
      <c r="K41">
        <v>1016</v>
      </c>
      <c r="L41">
        <v>959</v>
      </c>
      <c r="M41">
        <v>884</v>
      </c>
      <c r="N41">
        <v>879</v>
      </c>
      <c r="O41">
        <v>797</v>
      </c>
      <c r="P41">
        <v>742</v>
      </c>
      <c r="Q41">
        <v>727</v>
      </c>
      <c r="R41">
        <v>686</v>
      </c>
      <c r="S41" s="48">
        <v>760</v>
      </c>
      <c r="T41" s="48">
        <v>870</v>
      </c>
      <c r="U41" s="48">
        <v>928</v>
      </c>
      <c r="V41" s="48">
        <v>938</v>
      </c>
      <c r="W41" s="66">
        <v>873</v>
      </c>
      <c r="X41" s="49">
        <v>802</v>
      </c>
      <c r="Y41" s="49">
        <v>858</v>
      </c>
      <c r="Z41" s="49">
        <v>954</v>
      </c>
      <c r="AA41" s="49">
        <v>964</v>
      </c>
      <c r="AB41" s="49">
        <v>978</v>
      </c>
      <c r="AC41" s="49">
        <v>981</v>
      </c>
      <c r="AD41" s="49">
        <v>998</v>
      </c>
      <c r="AE41" s="49">
        <v>1000</v>
      </c>
      <c r="AF41" s="49">
        <v>1046</v>
      </c>
      <c r="AG41" s="49">
        <v>1019</v>
      </c>
      <c r="AH41" s="49">
        <v>1024</v>
      </c>
      <c r="AI41" s="49">
        <v>983</v>
      </c>
      <c r="AJ41" s="49">
        <v>962</v>
      </c>
      <c r="AK41" s="49">
        <v>1003</v>
      </c>
      <c r="AL41" s="49">
        <v>964</v>
      </c>
      <c r="AM41" s="49">
        <v>920</v>
      </c>
      <c r="AN41" s="49">
        <v>897</v>
      </c>
      <c r="AO41" s="49">
        <v>889</v>
      </c>
      <c r="AP41" s="49">
        <v>849</v>
      </c>
      <c r="AQ41" s="49">
        <v>847</v>
      </c>
      <c r="AR41" s="49">
        <v>871</v>
      </c>
      <c r="AS41" s="49">
        <v>882</v>
      </c>
      <c r="AV41" s="36">
        <v>2040</v>
      </c>
      <c r="AW41" s="39">
        <f>SUMIFS($AO:$AO,$B:$B,"&gt;="&amp;'Population Calculator'!$D$4,$B:$B,"&lt;="&amp;'Population Calculator'!$D$5,$A:$A,"M")</f>
        <v>77024</v>
      </c>
      <c r="AX41" s="39">
        <f>SUMIFS($AO:$AO,$B:$B,"&gt;="&amp;'Population Calculator'!$D$4,$B:$B,"&lt;="&amp;'Population Calculator'!$D$5,$A:$A,"F")</f>
        <v>81496</v>
      </c>
      <c r="AY41" s="37">
        <f t="shared" ref="AY41:AY44" si="2">AW41+AX41</f>
        <v>158520</v>
      </c>
    </row>
    <row r="42" spans="1:54" ht="15.6" x14ac:dyDescent="0.3">
      <c r="A42" t="s">
        <v>11</v>
      </c>
      <c r="B42">
        <v>40</v>
      </c>
      <c r="C42">
        <v>1099</v>
      </c>
      <c r="D42">
        <v>1126</v>
      </c>
      <c r="E42">
        <v>1143</v>
      </c>
      <c r="F42">
        <v>1128</v>
      </c>
      <c r="G42">
        <v>1183</v>
      </c>
      <c r="H42">
        <v>1142</v>
      </c>
      <c r="I42">
        <v>1074</v>
      </c>
      <c r="J42">
        <v>1032</v>
      </c>
      <c r="K42">
        <v>998</v>
      </c>
      <c r="L42">
        <v>1012</v>
      </c>
      <c r="M42">
        <v>952</v>
      </c>
      <c r="N42">
        <v>892</v>
      </c>
      <c r="O42">
        <v>880</v>
      </c>
      <c r="P42">
        <v>794</v>
      </c>
      <c r="Q42">
        <v>746</v>
      </c>
      <c r="R42">
        <v>737</v>
      </c>
      <c r="S42" s="48">
        <v>686</v>
      </c>
      <c r="T42" s="48">
        <v>766</v>
      </c>
      <c r="U42" s="48">
        <v>868</v>
      </c>
      <c r="V42" s="48">
        <v>932</v>
      </c>
      <c r="W42" s="66">
        <v>919</v>
      </c>
      <c r="X42" s="49">
        <v>830</v>
      </c>
      <c r="Y42" s="49">
        <v>804</v>
      </c>
      <c r="Z42" s="49">
        <v>858</v>
      </c>
      <c r="AA42" s="49">
        <v>953</v>
      </c>
      <c r="AB42" s="49">
        <v>963</v>
      </c>
      <c r="AC42" s="49">
        <v>976</v>
      </c>
      <c r="AD42" s="49">
        <v>980</v>
      </c>
      <c r="AE42" s="49">
        <v>997</v>
      </c>
      <c r="AF42" s="49">
        <v>1000</v>
      </c>
      <c r="AG42" s="49">
        <v>1045</v>
      </c>
      <c r="AH42" s="49">
        <v>1018</v>
      </c>
      <c r="AI42" s="49">
        <v>1023</v>
      </c>
      <c r="AJ42" s="49">
        <v>982</v>
      </c>
      <c r="AK42" s="49">
        <v>961</v>
      </c>
      <c r="AL42" s="49">
        <v>1001</v>
      </c>
      <c r="AM42" s="49">
        <v>962</v>
      </c>
      <c r="AN42" s="49">
        <v>919</v>
      </c>
      <c r="AO42" s="49">
        <v>896</v>
      </c>
      <c r="AP42" s="49">
        <v>888</v>
      </c>
      <c r="AQ42" s="49">
        <v>848</v>
      </c>
      <c r="AR42" s="49">
        <v>846</v>
      </c>
      <c r="AS42" s="49">
        <v>870</v>
      </c>
      <c r="AV42" s="36">
        <v>2041</v>
      </c>
      <c r="AW42" s="39">
        <f>SUMIFS($AO:$AO,$B:$B,"&gt;="&amp;'Population Calculator'!$D$4,$B:$B,"&lt;="&amp;'Population Calculator'!$D$5,$A:$A,"M")</f>
        <v>77024</v>
      </c>
      <c r="AX42" s="39">
        <f>SUMIFS($AO:$AO,$B:$B,"&gt;="&amp;'Population Calculator'!$D$4,$B:$B,"&lt;="&amp;'Population Calculator'!$D$5,$A:$A,"F")</f>
        <v>81496</v>
      </c>
      <c r="AY42" s="37">
        <f t="shared" si="2"/>
        <v>158520</v>
      </c>
    </row>
    <row r="43" spans="1:54" ht="15.6" x14ac:dyDescent="0.3">
      <c r="A43" t="s">
        <v>11</v>
      </c>
      <c r="B43">
        <v>41</v>
      </c>
      <c r="C43">
        <v>1111</v>
      </c>
      <c r="D43">
        <v>1099</v>
      </c>
      <c r="E43">
        <v>1113</v>
      </c>
      <c r="F43">
        <v>1139</v>
      </c>
      <c r="G43">
        <v>1129</v>
      </c>
      <c r="H43">
        <v>1179</v>
      </c>
      <c r="I43">
        <v>1148</v>
      </c>
      <c r="J43">
        <v>1081</v>
      </c>
      <c r="K43">
        <v>1041</v>
      </c>
      <c r="L43">
        <v>997</v>
      </c>
      <c r="M43">
        <v>994</v>
      </c>
      <c r="N43">
        <v>956</v>
      </c>
      <c r="O43">
        <v>898</v>
      </c>
      <c r="P43">
        <v>870</v>
      </c>
      <c r="Q43">
        <v>796</v>
      </c>
      <c r="R43">
        <v>759</v>
      </c>
      <c r="S43" s="48">
        <v>734</v>
      </c>
      <c r="T43" s="48">
        <v>691</v>
      </c>
      <c r="U43" s="48">
        <v>774</v>
      </c>
      <c r="V43" s="48">
        <v>864</v>
      </c>
      <c r="W43" s="66">
        <v>923</v>
      </c>
      <c r="X43" s="49">
        <v>922</v>
      </c>
      <c r="Y43" s="49">
        <v>837</v>
      </c>
      <c r="Z43" s="49">
        <v>812</v>
      </c>
      <c r="AA43" s="49">
        <v>865</v>
      </c>
      <c r="AB43" s="49">
        <v>958</v>
      </c>
      <c r="AC43" s="49">
        <v>969</v>
      </c>
      <c r="AD43" s="49">
        <v>980</v>
      </c>
      <c r="AE43" s="49">
        <v>985</v>
      </c>
      <c r="AF43" s="49">
        <v>1002</v>
      </c>
      <c r="AG43" s="49">
        <v>1006</v>
      </c>
      <c r="AH43" s="49">
        <v>1052</v>
      </c>
      <c r="AI43" s="49">
        <v>1024</v>
      </c>
      <c r="AJ43" s="49">
        <v>1028</v>
      </c>
      <c r="AK43" s="49">
        <v>988</v>
      </c>
      <c r="AL43" s="49">
        <v>967</v>
      </c>
      <c r="AM43" s="49">
        <v>1006</v>
      </c>
      <c r="AN43" s="49">
        <v>968</v>
      </c>
      <c r="AO43" s="49">
        <v>925</v>
      </c>
      <c r="AP43" s="49">
        <v>903</v>
      </c>
      <c r="AQ43" s="49">
        <v>894</v>
      </c>
      <c r="AR43" s="49">
        <v>855</v>
      </c>
      <c r="AS43" s="49">
        <v>852</v>
      </c>
      <c r="AV43" s="36">
        <v>2042</v>
      </c>
      <c r="AW43" s="39">
        <f>SUMIFS($AO:$AO,$B:$B,"&gt;="&amp;'Population Calculator'!$D$4,$B:$B,"&lt;="&amp;'Population Calculator'!$D$5,$A:$A,"M")</f>
        <v>77024</v>
      </c>
      <c r="AX43" s="39">
        <f>SUMIFS($AO:$AO,$B:$B,"&gt;="&amp;'Population Calculator'!$D$4,$B:$B,"&lt;="&amp;'Population Calculator'!$D$5,$A:$A,"F")</f>
        <v>81496</v>
      </c>
      <c r="AY43" s="37">
        <f t="shared" si="2"/>
        <v>158520</v>
      </c>
    </row>
    <row r="44" spans="1:54" ht="15.6" x14ac:dyDescent="0.3">
      <c r="A44" t="s">
        <v>11</v>
      </c>
      <c r="B44">
        <v>42</v>
      </c>
      <c r="C44">
        <v>1120</v>
      </c>
      <c r="D44">
        <v>1111</v>
      </c>
      <c r="E44">
        <v>1093</v>
      </c>
      <c r="F44">
        <v>1115</v>
      </c>
      <c r="G44">
        <v>1134</v>
      </c>
      <c r="H44">
        <v>1119</v>
      </c>
      <c r="I44">
        <v>1176</v>
      </c>
      <c r="J44">
        <v>1136</v>
      </c>
      <c r="K44">
        <v>1074</v>
      </c>
      <c r="L44">
        <v>1038</v>
      </c>
      <c r="M44">
        <v>986</v>
      </c>
      <c r="N44">
        <v>998</v>
      </c>
      <c r="O44">
        <v>967</v>
      </c>
      <c r="P44">
        <v>902</v>
      </c>
      <c r="Q44">
        <v>869</v>
      </c>
      <c r="R44">
        <v>794</v>
      </c>
      <c r="S44" s="48">
        <v>750</v>
      </c>
      <c r="T44" s="48">
        <v>743</v>
      </c>
      <c r="U44" s="48">
        <v>694</v>
      </c>
      <c r="V44" s="48">
        <v>771</v>
      </c>
      <c r="W44" s="66">
        <v>869</v>
      </c>
      <c r="X44" s="49">
        <v>945</v>
      </c>
      <c r="Y44" s="49">
        <v>927</v>
      </c>
      <c r="Z44" s="49">
        <v>844</v>
      </c>
      <c r="AA44" s="49">
        <v>820</v>
      </c>
      <c r="AB44" s="49">
        <v>871</v>
      </c>
      <c r="AC44" s="49">
        <v>963</v>
      </c>
      <c r="AD44" s="49">
        <v>974</v>
      </c>
      <c r="AE44" s="49">
        <v>984</v>
      </c>
      <c r="AF44" s="49">
        <v>990</v>
      </c>
      <c r="AG44" s="49">
        <v>1007</v>
      </c>
      <c r="AH44" s="49">
        <v>1012</v>
      </c>
      <c r="AI44" s="49">
        <v>1057</v>
      </c>
      <c r="AJ44" s="49">
        <v>1030</v>
      </c>
      <c r="AK44" s="49">
        <v>1032</v>
      </c>
      <c r="AL44" s="49">
        <v>994</v>
      </c>
      <c r="AM44" s="49">
        <v>972</v>
      </c>
      <c r="AN44" s="49">
        <v>1010</v>
      </c>
      <c r="AO44" s="49">
        <v>972</v>
      </c>
      <c r="AP44" s="49">
        <v>931</v>
      </c>
      <c r="AQ44" s="49">
        <v>909</v>
      </c>
      <c r="AR44" s="49">
        <v>900</v>
      </c>
      <c r="AS44" s="49">
        <v>861</v>
      </c>
      <c r="AV44" s="36">
        <v>2043</v>
      </c>
      <c r="AW44" s="39">
        <f>SUMIFS($AO:$AO,$B:$B,"&gt;="&amp;'Population Calculator'!$D$4,$B:$B,"&lt;="&amp;'Population Calculator'!$D$5,$A:$A,"M")</f>
        <v>77024</v>
      </c>
      <c r="AX44" s="39">
        <f>SUMIFS($AO:$AO,$B:$B,"&gt;="&amp;'Population Calculator'!$D$4,$B:$B,"&lt;="&amp;'Population Calculator'!$D$5,$A:$A,"F")</f>
        <v>81496</v>
      </c>
      <c r="AY44" s="37">
        <f t="shared" si="2"/>
        <v>158520</v>
      </c>
    </row>
    <row r="45" spans="1:54" x14ac:dyDescent="0.3">
      <c r="A45" t="s">
        <v>11</v>
      </c>
      <c r="B45">
        <v>43</v>
      </c>
      <c r="C45">
        <v>1079</v>
      </c>
      <c r="D45">
        <v>1132</v>
      </c>
      <c r="E45">
        <v>1125</v>
      </c>
      <c r="F45">
        <v>1100</v>
      </c>
      <c r="G45">
        <v>1112</v>
      </c>
      <c r="H45">
        <v>1138</v>
      </c>
      <c r="I45">
        <v>1119</v>
      </c>
      <c r="J45">
        <v>1179</v>
      </c>
      <c r="K45">
        <v>1126</v>
      </c>
      <c r="L45">
        <v>1071</v>
      </c>
      <c r="M45">
        <v>1024</v>
      </c>
      <c r="N45">
        <v>994</v>
      </c>
      <c r="O45">
        <v>993</v>
      </c>
      <c r="P45">
        <v>951</v>
      </c>
      <c r="Q45">
        <v>901</v>
      </c>
      <c r="R45">
        <v>882</v>
      </c>
      <c r="S45" s="48">
        <v>801</v>
      </c>
      <c r="T45" s="48">
        <v>757</v>
      </c>
      <c r="U45" s="48">
        <v>748</v>
      </c>
      <c r="V45" s="48">
        <v>691</v>
      </c>
      <c r="W45" s="66">
        <v>737</v>
      </c>
      <c r="X45" s="49">
        <v>882</v>
      </c>
      <c r="Y45" s="49">
        <v>945</v>
      </c>
      <c r="Z45" s="49">
        <v>928</v>
      </c>
      <c r="AA45" s="49">
        <v>846</v>
      </c>
      <c r="AB45" s="49">
        <v>823</v>
      </c>
      <c r="AC45" s="49">
        <v>873</v>
      </c>
      <c r="AD45" s="49">
        <v>963</v>
      </c>
      <c r="AE45" s="49">
        <v>974</v>
      </c>
      <c r="AF45" s="49">
        <v>983</v>
      </c>
      <c r="AG45" s="49">
        <v>990</v>
      </c>
      <c r="AH45" s="49">
        <v>1007</v>
      </c>
      <c r="AI45" s="49">
        <v>1013</v>
      </c>
      <c r="AJ45" s="49">
        <v>1058</v>
      </c>
      <c r="AK45" s="49">
        <v>1030</v>
      </c>
      <c r="AL45" s="49">
        <v>1032</v>
      </c>
      <c r="AM45" s="49">
        <v>994</v>
      </c>
      <c r="AN45" s="49">
        <v>972</v>
      </c>
      <c r="AO45" s="49">
        <v>1010</v>
      </c>
      <c r="AP45" s="49">
        <v>972</v>
      </c>
      <c r="AQ45" s="49">
        <v>932</v>
      </c>
      <c r="AR45" s="49">
        <v>910</v>
      </c>
      <c r="AS45" s="49">
        <v>901</v>
      </c>
    </row>
    <row r="46" spans="1:54" x14ac:dyDescent="0.3">
      <c r="A46" t="s">
        <v>11</v>
      </c>
      <c r="B46">
        <v>44</v>
      </c>
      <c r="C46">
        <v>1079</v>
      </c>
      <c r="D46">
        <v>1081</v>
      </c>
      <c r="E46">
        <v>1144</v>
      </c>
      <c r="F46">
        <v>1118</v>
      </c>
      <c r="G46">
        <v>1106</v>
      </c>
      <c r="H46">
        <v>1098</v>
      </c>
      <c r="I46">
        <v>1134</v>
      </c>
      <c r="J46">
        <v>1113</v>
      </c>
      <c r="K46">
        <v>1160</v>
      </c>
      <c r="L46">
        <v>1126</v>
      </c>
      <c r="M46">
        <v>1062</v>
      </c>
      <c r="N46">
        <v>1046</v>
      </c>
      <c r="O46">
        <v>1004</v>
      </c>
      <c r="P46">
        <v>990</v>
      </c>
      <c r="Q46">
        <v>956</v>
      </c>
      <c r="R46">
        <v>904</v>
      </c>
      <c r="S46" s="48">
        <v>886</v>
      </c>
      <c r="T46" s="48">
        <v>807</v>
      </c>
      <c r="U46" s="48">
        <v>754</v>
      </c>
      <c r="V46" s="48">
        <v>762</v>
      </c>
      <c r="W46" s="66">
        <v>711</v>
      </c>
      <c r="X46" s="49">
        <v>788</v>
      </c>
      <c r="Y46" s="49">
        <v>888</v>
      </c>
      <c r="Z46" s="49">
        <v>950</v>
      </c>
      <c r="AA46" s="49">
        <v>933</v>
      </c>
      <c r="AB46" s="49">
        <v>853</v>
      </c>
      <c r="AC46" s="49">
        <v>831</v>
      </c>
      <c r="AD46" s="49">
        <v>880</v>
      </c>
      <c r="AE46" s="49">
        <v>968</v>
      </c>
      <c r="AF46" s="49">
        <v>980</v>
      </c>
      <c r="AG46" s="49">
        <v>988</v>
      </c>
      <c r="AH46" s="49">
        <v>995</v>
      </c>
      <c r="AI46" s="49">
        <v>1013</v>
      </c>
      <c r="AJ46" s="49">
        <v>1019</v>
      </c>
      <c r="AK46" s="49">
        <v>1064</v>
      </c>
      <c r="AL46" s="49">
        <v>1036</v>
      </c>
      <c r="AM46" s="49">
        <v>1037</v>
      </c>
      <c r="AN46" s="49">
        <v>1000</v>
      </c>
      <c r="AO46" s="49">
        <v>978</v>
      </c>
      <c r="AP46" s="49">
        <v>1015</v>
      </c>
      <c r="AQ46" s="49">
        <v>978</v>
      </c>
      <c r="AR46" s="49">
        <v>938</v>
      </c>
      <c r="AS46" s="49">
        <v>917</v>
      </c>
    </row>
    <row r="47" spans="1:54" x14ac:dyDescent="0.3">
      <c r="A47" t="s">
        <v>11</v>
      </c>
      <c r="B47">
        <v>45</v>
      </c>
      <c r="C47">
        <v>1037</v>
      </c>
      <c r="D47">
        <v>1064</v>
      </c>
      <c r="E47">
        <v>1077</v>
      </c>
      <c r="F47">
        <v>1143</v>
      </c>
      <c r="G47">
        <v>1118</v>
      </c>
      <c r="H47">
        <v>1104</v>
      </c>
      <c r="I47">
        <v>1094</v>
      </c>
      <c r="J47">
        <v>1133</v>
      </c>
      <c r="K47">
        <v>1119</v>
      </c>
      <c r="L47">
        <v>1155</v>
      </c>
      <c r="M47">
        <v>1131</v>
      </c>
      <c r="N47">
        <v>1072</v>
      </c>
      <c r="O47">
        <v>1020</v>
      </c>
      <c r="P47">
        <v>998</v>
      </c>
      <c r="Q47">
        <v>990</v>
      </c>
      <c r="R47">
        <v>974</v>
      </c>
      <c r="S47" s="48">
        <v>904</v>
      </c>
      <c r="T47" s="48">
        <v>892</v>
      </c>
      <c r="U47" s="48">
        <v>807</v>
      </c>
      <c r="V47" s="48">
        <v>763</v>
      </c>
      <c r="W47" s="66">
        <v>750</v>
      </c>
      <c r="X47" s="49">
        <v>712</v>
      </c>
      <c r="Y47" s="49">
        <v>788</v>
      </c>
      <c r="Z47" s="49">
        <v>888</v>
      </c>
      <c r="AA47" s="49">
        <v>949</v>
      </c>
      <c r="AB47" s="49">
        <v>932</v>
      </c>
      <c r="AC47" s="49">
        <v>853</v>
      </c>
      <c r="AD47" s="49">
        <v>832</v>
      </c>
      <c r="AE47" s="49">
        <v>880</v>
      </c>
      <c r="AF47" s="49">
        <v>967</v>
      </c>
      <c r="AG47" s="49">
        <v>979</v>
      </c>
      <c r="AH47" s="49">
        <v>985</v>
      </c>
      <c r="AI47" s="49">
        <v>994</v>
      </c>
      <c r="AJ47" s="49">
        <v>1012</v>
      </c>
      <c r="AK47" s="49">
        <v>1018</v>
      </c>
      <c r="AL47" s="49">
        <v>1063</v>
      </c>
      <c r="AM47" s="49">
        <v>1035</v>
      </c>
      <c r="AN47" s="49">
        <v>1036</v>
      </c>
      <c r="AO47" s="49">
        <v>999</v>
      </c>
      <c r="AP47" s="49">
        <v>977</v>
      </c>
      <c r="AQ47" s="49">
        <v>1013</v>
      </c>
      <c r="AR47" s="49">
        <v>977</v>
      </c>
      <c r="AS47" s="49">
        <v>937</v>
      </c>
    </row>
    <row r="48" spans="1:54" x14ac:dyDescent="0.3">
      <c r="A48" t="s">
        <v>11</v>
      </c>
      <c r="B48">
        <v>46</v>
      </c>
      <c r="C48">
        <v>1070</v>
      </c>
      <c r="D48">
        <v>1042</v>
      </c>
      <c r="E48">
        <v>1064</v>
      </c>
      <c r="F48">
        <v>1092</v>
      </c>
      <c r="G48">
        <v>1157</v>
      </c>
      <c r="H48">
        <v>1116</v>
      </c>
      <c r="I48">
        <v>1095</v>
      </c>
      <c r="J48">
        <v>1094</v>
      </c>
      <c r="K48">
        <v>1135</v>
      </c>
      <c r="L48">
        <v>1124</v>
      </c>
      <c r="M48">
        <v>1159</v>
      </c>
      <c r="N48">
        <v>1136</v>
      </c>
      <c r="O48">
        <v>1072</v>
      </c>
      <c r="P48">
        <v>1016</v>
      </c>
      <c r="Q48">
        <v>1005</v>
      </c>
      <c r="R48">
        <v>986</v>
      </c>
      <c r="S48" s="48">
        <v>968</v>
      </c>
      <c r="T48" s="48">
        <v>907</v>
      </c>
      <c r="U48" s="48">
        <v>905</v>
      </c>
      <c r="V48" s="48">
        <v>813</v>
      </c>
      <c r="W48" s="66">
        <v>782</v>
      </c>
      <c r="X48" s="49">
        <v>758</v>
      </c>
      <c r="Y48" s="49">
        <v>715</v>
      </c>
      <c r="Z48" s="49">
        <v>790</v>
      </c>
      <c r="AA48" s="49">
        <v>889</v>
      </c>
      <c r="AB48" s="49">
        <v>949</v>
      </c>
      <c r="AC48" s="49">
        <v>932</v>
      </c>
      <c r="AD48" s="49">
        <v>855</v>
      </c>
      <c r="AE48" s="49">
        <v>835</v>
      </c>
      <c r="AF48" s="49">
        <v>881</v>
      </c>
      <c r="AG48" s="49">
        <v>967</v>
      </c>
      <c r="AH48" s="49">
        <v>979</v>
      </c>
      <c r="AI48" s="49">
        <v>985</v>
      </c>
      <c r="AJ48" s="49">
        <v>994</v>
      </c>
      <c r="AK48" s="49">
        <v>1012</v>
      </c>
      <c r="AL48" s="49">
        <v>1018</v>
      </c>
      <c r="AM48" s="49">
        <v>1064</v>
      </c>
      <c r="AN48" s="49">
        <v>1036</v>
      </c>
      <c r="AO48" s="49">
        <v>1035</v>
      </c>
      <c r="AP48" s="49">
        <v>1000</v>
      </c>
      <c r="AQ48" s="49">
        <v>978</v>
      </c>
      <c r="AR48" s="49">
        <v>1013</v>
      </c>
      <c r="AS48" s="49">
        <v>977</v>
      </c>
    </row>
    <row r="49" spans="1:45" x14ac:dyDescent="0.3">
      <c r="A49" t="s">
        <v>11</v>
      </c>
      <c r="B49">
        <v>47</v>
      </c>
      <c r="C49">
        <v>1006</v>
      </c>
      <c r="D49">
        <v>1075</v>
      </c>
      <c r="E49">
        <v>1049</v>
      </c>
      <c r="F49">
        <v>1062</v>
      </c>
      <c r="G49">
        <v>1086</v>
      </c>
      <c r="H49">
        <v>1143</v>
      </c>
      <c r="I49">
        <v>1116</v>
      </c>
      <c r="J49">
        <v>1094</v>
      </c>
      <c r="K49">
        <v>1081</v>
      </c>
      <c r="L49">
        <v>1137</v>
      </c>
      <c r="M49">
        <v>1129</v>
      </c>
      <c r="N49">
        <v>1148</v>
      </c>
      <c r="O49">
        <v>1131</v>
      </c>
      <c r="P49">
        <v>1082</v>
      </c>
      <c r="Q49">
        <v>1021</v>
      </c>
      <c r="R49">
        <v>1008</v>
      </c>
      <c r="S49" s="48">
        <v>990</v>
      </c>
      <c r="T49" s="48">
        <v>960</v>
      </c>
      <c r="U49" s="48">
        <v>912</v>
      </c>
      <c r="V49" s="48">
        <v>900</v>
      </c>
      <c r="W49" s="66">
        <v>810</v>
      </c>
      <c r="X49" s="49">
        <v>765</v>
      </c>
      <c r="Y49" s="49">
        <v>754</v>
      </c>
      <c r="Z49" s="49">
        <v>711</v>
      </c>
      <c r="AA49" s="49">
        <v>785</v>
      </c>
      <c r="AB49" s="49">
        <v>883</v>
      </c>
      <c r="AC49" s="49">
        <v>942</v>
      </c>
      <c r="AD49" s="49">
        <v>926</v>
      </c>
      <c r="AE49" s="49">
        <v>850</v>
      </c>
      <c r="AF49" s="49">
        <v>831</v>
      </c>
      <c r="AG49" s="49">
        <v>876</v>
      </c>
      <c r="AH49" s="49">
        <v>960</v>
      </c>
      <c r="AI49" s="49">
        <v>973</v>
      </c>
      <c r="AJ49" s="49">
        <v>977</v>
      </c>
      <c r="AK49" s="49">
        <v>987</v>
      </c>
      <c r="AL49" s="49">
        <v>1005</v>
      </c>
      <c r="AM49" s="49">
        <v>1012</v>
      </c>
      <c r="AN49" s="49">
        <v>1057</v>
      </c>
      <c r="AO49" s="49">
        <v>1029</v>
      </c>
      <c r="AP49" s="49">
        <v>1028</v>
      </c>
      <c r="AQ49" s="49">
        <v>993</v>
      </c>
      <c r="AR49" s="49">
        <v>971</v>
      </c>
      <c r="AS49" s="49">
        <v>1006</v>
      </c>
    </row>
    <row r="50" spans="1:45" x14ac:dyDescent="0.3">
      <c r="A50" t="s">
        <v>11</v>
      </c>
      <c r="B50">
        <v>48</v>
      </c>
      <c r="C50">
        <v>997</v>
      </c>
      <c r="D50">
        <v>999</v>
      </c>
      <c r="E50">
        <v>1079</v>
      </c>
      <c r="F50">
        <v>1048</v>
      </c>
      <c r="G50">
        <v>1061</v>
      </c>
      <c r="H50">
        <v>1082</v>
      </c>
      <c r="I50">
        <v>1140</v>
      </c>
      <c r="J50">
        <v>1133</v>
      </c>
      <c r="K50">
        <v>1093</v>
      </c>
      <c r="L50">
        <v>1098</v>
      </c>
      <c r="M50">
        <v>1147</v>
      </c>
      <c r="N50">
        <v>1136</v>
      </c>
      <c r="O50">
        <v>1130</v>
      </c>
      <c r="P50">
        <v>1127</v>
      </c>
      <c r="Q50">
        <v>1084</v>
      </c>
      <c r="R50">
        <v>1025</v>
      </c>
      <c r="S50" s="48">
        <v>1008</v>
      </c>
      <c r="T50" s="48">
        <v>988</v>
      </c>
      <c r="U50" s="48">
        <v>964</v>
      </c>
      <c r="V50" s="48">
        <v>922</v>
      </c>
      <c r="W50" s="66">
        <v>900</v>
      </c>
      <c r="X50" s="49">
        <v>805</v>
      </c>
      <c r="Y50" s="49">
        <v>767</v>
      </c>
      <c r="Z50" s="49">
        <v>756</v>
      </c>
      <c r="AA50" s="49">
        <v>714</v>
      </c>
      <c r="AB50" s="49">
        <v>787</v>
      </c>
      <c r="AC50" s="49">
        <v>884</v>
      </c>
      <c r="AD50" s="49">
        <v>942</v>
      </c>
      <c r="AE50" s="49">
        <v>926</v>
      </c>
      <c r="AF50" s="49">
        <v>852</v>
      </c>
      <c r="AG50" s="49">
        <v>833</v>
      </c>
      <c r="AH50" s="49">
        <v>877</v>
      </c>
      <c r="AI50" s="49">
        <v>961</v>
      </c>
      <c r="AJ50" s="49">
        <v>973</v>
      </c>
      <c r="AK50" s="49">
        <v>977</v>
      </c>
      <c r="AL50" s="49">
        <v>988</v>
      </c>
      <c r="AM50" s="49">
        <v>1005</v>
      </c>
      <c r="AN50" s="49">
        <v>1013</v>
      </c>
      <c r="AO50" s="49">
        <v>1057</v>
      </c>
      <c r="AP50" s="49">
        <v>1030</v>
      </c>
      <c r="AQ50" s="49">
        <v>1028</v>
      </c>
      <c r="AR50" s="49">
        <v>994</v>
      </c>
      <c r="AS50" s="49">
        <v>972</v>
      </c>
    </row>
    <row r="51" spans="1:45" x14ac:dyDescent="0.3">
      <c r="A51" t="s">
        <v>11</v>
      </c>
      <c r="B51">
        <v>49</v>
      </c>
      <c r="C51">
        <v>948</v>
      </c>
      <c r="D51">
        <v>983</v>
      </c>
      <c r="E51">
        <v>988</v>
      </c>
      <c r="F51">
        <v>1050</v>
      </c>
      <c r="G51">
        <v>1043</v>
      </c>
      <c r="H51">
        <v>1060</v>
      </c>
      <c r="I51">
        <v>1084</v>
      </c>
      <c r="J51">
        <v>1145</v>
      </c>
      <c r="K51">
        <v>1148</v>
      </c>
      <c r="L51">
        <v>1085</v>
      </c>
      <c r="M51">
        <v>1084</v>
      </c>
      <c r="N51">
        <v>1145</v>
      </c>
      <c r="O51">
        <v>1133</v>
      </c>
      <c r="P51">
        <v>1137</v>
      </c>
      <c r="Q51">
        <v>1132</v>
      </c>
      <c r="R51">
        <v>1084</v>
      </c>
      <c r="S51" s="48">
        <v>1014</v>
      </c>
      <c r="T51" s="48">
        <v>995</v>
      </c>
      <c r="U51" s="48">
        <v>980</v>
      </c>
      <c r="V51" s="48">
        <v>968</v>
      </c>
      <c r="W51" s="66">
        <v>909</v>
      </c>
      <c r="X51" s="49">
        <v>888</v>
      </c>
      <c r="Y51" s="49">
        <v>805</v>
      </c>
      <c r="Z51" s="49">
        <v>767</v>
      </c>
      <c r="AA51" s="49">
        <v>756</v>
      </c>
      <c r="AB51" s="49">
        <v>714</v>
      </c>
      <c r="AC51" s="49">
        <v>786</v>
      </c>
      <c r="AD51" s="49">
        <v>883</v>
      </c>
      <c r="AE51" s="49">
        <v>941</v>
      </c>
      <c r="AF51" s="49">
        <v>925</v>
      </c>
      <c r="AG51" s="49">
        <v>852</v>
      </c>
      <c r="AH51" s="49">
        <v>834</v>
      </c>
      <c r="AI51" s="49">
        <v>877</v>
      </c>
      <c r="AJ51" s="49">
        <v>959</v>
      </c>
      <c r="AK51" s="49">
        <v>972</v>
      </c>
      <c r="AL51" s="49">
        <v>975</v>
      </c>
      <c r="AM51" s="49">
        <v>986</v>
      </c>
      <c r="AN51" s="49">
        <v>1004</v>
      </c>
      <c r="AO51" s="49">
        <v>1012</v>
      </c>
      <c r="AP51" s="49">
        <v>1056</v>
      </c>
      <c r="AQ51" s="49">
        <v>1029</v>
      </c>
      <c r="AR51" s="49">
        <v>1027</v>
      </c>
      <c r="AS51" s="49">
        <v>993</v>
      </c>
    </row>
    <row r="52" spans="1:45" x14ac:dyDescent="0.3">
      <c r="A52" t="s">
        <v>11</v>
      </c>
      <c r="B52">
        <v>50</v>
      </c>
      <c r="C52">
        <v>985</v>
      </c>
      <c r="D52">
        <v>940</v>
      </c>
      <c r="E52">
        <v>981</v>
      </c>
      <c r="F52">
        <v>981</v>
      </c>
      <c r="G52">
        <v>1044</v>
      </c>
      <c r="H52">
        <v>1033</v>
      </c>
      <c r="I52">
        <v>1057</v>
      </c>
      <c r="J52">
        <v>1105</v>
      </c>
      <c r="K52">
        <v>1154</v>
      </c>
      <c r="L52">
        <v>1141</v>
      </c>
      <c r="M52">
        <v>1086</v>
      </c>
      <c r="N52">
        <v>1098</v>
      </c>
      <c r="O52">
        <v>1141</v>
      </c>
      <c r="P52">
        <v>1129</v>
      </c>
      <c r="Q52">
        <v>1134</v>
      </c>
      <c r="R52">
        <v>1141</v>
      </c>
      <c r="S52" s="48">
        <v>1075</v>
      </c>
      <c r="T52" s="48">
        <v>1024</v>
      </c>
      <c r="U52" s="48">
        <v>994</v>
      </c>
      <c r="V52" s="48">
        <v>982</v>
      </c>
      <c r="W52" s="66">
        <v>1006</v>
      </c>
      <c r="X52" s="49">
        <v>911</v>
      </c>
      <c r="Y52" s="49">
        <v>892</v>
      </c>
      <c r="Z52" s="49">
        <v>809</v>
      </c>
      <c r="AA52" s="49">
        <v>773</v>
      </c>
      <c r="AB52" s="49">
        <v>761</v>
      </c>
      <c r="AC52" s="49">
        <v>719</v>
      </c>
      <c r="AD52" s="49">
        <v>791</v>
      </c>
      <c r="AE52" s="49">
        <v>887</v>
      </c>
      <c r="AF52" s="49">
        <v>944</v>
      </c>
      <c r="AG52" s="49">
        <v>928</v>
      </c>
      <c r="AH52" s="49">
        <v>856</v>
      </c>
      <c r="AI52" s="49">
        <v>839</v>
      </c>
      <c r="AJ52" s="49">
        <v>881</v>
      </c>
      <c r="AK52" s="49">
        <v>963</v>
      </c>
      <c r="AL52" s="49">
        <v>976</v>
      </c>
      <c r="AM52" s="49">
        <v>978</v>
      </c>
      <c r="AN52" s="49">
        <v>990</v>
      </c>
      <c r="AO52" s="49">
        <v>1007</v>
      </c>
      <c r="AP52" s="49">
        <v>1016</v>
      </c>
      <c r="AQ52" s="49">
        <v>1060</v>
      </c>
      <c r="AR52" s="49">
        <v>1032</v>
      </c>
      <c r="AS52" s="49">
        <v>1030</v>
      </c>
    </row>
    <row r="53" spans="1:45" x14ac:dyDescent="0.3">
      <c r="A53" t="s">
        <v>11</v>
      </c>
      <c r="B53">
        <v>51</v>
      </c>
      <c r="C53">
        <v>1045</v>
      </c>
      <c r="D53">
        <v>990</v>
      </c>
      <c r="E53">
        <v>940</v>
      </c>
      <c r="F53">
        <v>973</v>
      </c>
      <c r="G53">
        <v>974</v>
      </c>
      <c r="H53">
        <v>1041</v>
      </c>
      <c r="I53">
        <v>1030</v>
      </c>
      <c r="J53">
        <v>1050</v>
      </c>
      <c r="K53">
        <v>1104</v>
      </c>
      <c r="L53">
        <v>1156</v>
      </c>
      <c r="M53">
        <v>1146</v>
      </c>
      <c r="N53">
        <v>1078</v>
      </c>
      <c r="O53">
        <v>1096</v>
      </c>
      <c r="P53">
        <v>1139</v>
      </c>
      <c r="Q53">
        <v>1148</v>
      </c>
      <c r="R53">
        <v>1130</v>
      </c>
      <c r="S53" s="48">
        <v>1129</v>
      </c>
      <c r="T53" s="48">
        <v>1075</v>
      </c>
      <c r="U53" s="48">
        <v>1020</v>
      </c>
      <c r="V53" s="48">
        <v>991</v>
      </c>
      <c r="W53" s="66">
        <v>958</v>
      </c>
      <c r="X53" s="49">
        <v>967</v>
      </c>
      <c r="Y53" s="49">
        <v>911</v>
      </c>
      <c r="Z53" s="49">
        <v>891</v>
      </c>
      <c r="AA53" s="49">
        <v>808</v>
      </c>
      <c r="AB53" s="49">
        <v>772</v>
      </c>
      <c r="AC53" s="49">
        <v>760</v>
      </c>
      <c r="AD53" s="49">
        <v>719</v>
      </c>
      <c r="AE53" s="49">
        <v>790</v>
      </c>
      <c r="AF53" s="49">
        <v>886</v>
      </c>
      <c r="AG53" s="49">
        <v>942</v>
      </c>
      <c r="AH53" s="49">
        <v>927</v>
      </c>
      <c r="AI53" s="49">
        <v>856</v>
      </c>
      <c r="AJ53" s="49">
        <v>839</v>
      </c>
      <c r="AK53" s="49">
        <v>881</v>
      </c>
      <c r="AL53" s="49">
        <v>961</v>
      </c>
      <c r="AM53" s="49">
        <v>974</v>
      </c>
      <c r="AN53" s="49">
        <v>976</v>
      </c>
      <c r="AO53" s="49">
        <v>988</v>
      </c>
      <c r="AP53" s="49">
        <v>1006</v>
      </c>
      <c r="AQ53" s="49">
        <v>1014</v>
      </c>
      <c r="AR53" s="49">
        <v>1059</v>
      </c>
      <c r="AS53" s="49">
        <v>1031</v>
      </c>
    </row>
    <row r="54" spans="1:45" x14ac:dyDescent="0.3">
      <c r="A54" t="s">
        <v>11</v>
      </c>
      <c r="B54">
        <v>52</v>
      </c>
      <c r="C54">
        <v>1012</v>
      </c>
      <c r="D54">
        <v>1029</v>
      </c>
      <c r="E54">
        <v>984</v>
      </c>
      <c r="F54">
        <v>937</v>
      </c>
      <c r="G54">
        <v>968</v>
      </c>
      <c r="H54">
        <v>964</v>
      </c>
      <c r="I54">
        <v>1034</v>
      </c>
      <c r="J54">
        <v>1023</v>
      </c>
      <c r="K54">
        <v>1045</v>
      </c>
      <c r="L54">
        <v>1098</v>
      </c>
      <c r="M54">
        <v>1164</v>
      </c>
      <c r="N54">
        <v>1132</v>
      </c>
      <c r="O54">
        <v>1064</v>
      </c>
      <c r="P54">
        <v>1097</v>
      </c>
      <c r="Q54">
        <v>1148</v>
      </c>
      <c r="R54">
        <v>1143</v>
      </c>
      <c r="S54" s="48">
        <v>1131</v>
      </c>
      <c r="T54" s="48">
        <v>1129</v>
      </c>
      <c r="U54" s="48">
        <v>1091</v>
      </c>
      <c r="V54" s="48">
        <v>1017</v>
      </c>
      <c r="W54" s="66">
        <v>1012</v>
      </c>
      <c r="X54" s="49">
        <v>995</v>
      </c>
      <c r="Y54" s="49">
        <v>975</v>
      </c>
      <c r="Z54" s="49">
        <v>918</v>
      </c>
      <c r="AA54" s="49">
        <v>897</v>
      </c>
      <c r="AB54" s="49">
        <v>814</v>
      </c>
      <c r="AC54" s="49">
        <v>779</v>
      </c>
      <c r="AD54" s="49">
        <v>767</v>
      </c>
      <c r="AE54" s="49">
        <v>726</v>
      </c>
      <c r="AF54" s="49">
        <v>796</v>
      </c>
      <c r="AG54" s="49">
        <v>892</v>
      </c>
      <c r="AH54" s="49">
        <v>949</v>
      </c>
      <c r="AI54" s="49">
        <v>933</v>
      </c>
      <c r="AJ54" s="49">
        <v>863</v>
      </c>
      <c r="AK54" s="49">
        <v>847</v>
      </c>
      <c r="AL54" s="49">
        <v>888</v>
      </c>
      <c r="AM54" s="49">
        <v>968</v>
      </c>
      <c r="AN54" s="49">
        <v>981</v>
      </c>
      <c r="AO54" s="49">
        <v>982</v>
      </c>
      <c r="AP54" s="49">
        <v>995</v>
      </c>
      <c r="AQ54" s="49">
        <v>1013</v>
      </c>
      <c r="AR54" s="49">
        <v>1022</v>
      </c>
      <c r="AS54" s="49">
        <v>1066</v>
      </c>
    </row>
    <row r="55" spans="1:45" x14ac:dyDescent="0.3">
      <c r="A55" t="s">
        <v>11</v>
      </c>
      <c r="B55">
        <v>53</v>
      </c>
      <c r="C55">
        <v>1027</v>
      </c>
      <c r="D55">
        <v>1004</v>
      </c>
      <c r="E55">
        <v>1022</v>
      </c>
      <c r="F55">
        <v>981</v>
      </c>
      <c r="G55">
        <v>925</v>
      </c>
      <c r="H55">
        <v>955</v>
      </c>
      <c r="I55">
        <v>952</v>
      </c>
      <c r="J55">
        <v>1023</v>
      </c>
      <c r="K55">
        <v>1014</v>
      </c>
      <c r="L55">
        <v>1048</v>
      </c>
      <c r="M55">
        <v>1098</v>
      </c>
      <c r="N55">
        <v>1146</v>
      </c>
      <c r="O55">
        <v>1133</v>
      </c>
      <c r="P55">
        <v>1060</v>
      </c>
      <c r="Q55">
        <v>1094</v>
      </c>
      <c r="R55">
        <v>1155</v>
      </c>
      <c r="S55" s="48">
        <v>1153</v>
      </c>
      <c r="T55" s="48">
        <v>1123</v>
      </c>
      <c r="U55" s="48">
        <v>1123</v>
      </c>
      <c r="V55" s="48">
        <v>1092</v>
      </c>
      <c r="W55" s="66">
        <v>1042</v>
      </c>
      <c r="X55" s="49">
        <v>1005</v>
      </c>
      <c r="Y55" s="49">
        <v>995</v>
      </c>
      <c r="Z55" s="49">
        <v>977</v>
      </c>
      <c r="AA55" s="49">
        <v>921</v>
      </c>
      <c r="AB55" s="49">
        <v>899</v>
      </c>
      <c r="AC55" s="49">
        <v>816</v>
      </c>
      <c r="AD55" s="49">
        <v>781</v>
      </c>
      <c r="AE55" s="49">
        <v>769</v>
      </c>
      <c r="AF55" s="49">
        <v>728</v>
      </c>
      <c r="AG55" s="49">
        <v>798</v>
      </c>
      <c r="AH55" s="49">
        <v>894</v>
      </c>
      <c r="AI55" s="49">
        <v>950</v>
      </c>
      <c r="AJ55" s="49">
        <v>935</v>
      </c>
      <c r="AK55" s="49">
        <v>865</v>
      </c>
      <c r="AL55" s="49">
        <v>849</v>
      </c>
      <c r="AM55" s="49">
        <v>890</v>
      </c>
      <c r="AN55" s="49">
        <v>969</v>
      </c>
      <c r="AO55" s="49">
        <v>983</v>
      </c>
      <c r="AP55" s="49">
        <v>983</v>
      </c>
      <c r="AQ55" s="49">
        <v>996</v>
      </c>
      <c r="AR55" s="49">
        <v>1014</v>
      </c>
      <c r="AS55" s="49">
        <v>1023</v>
      </c>
    </row>
    <row r="56" spans="1:45" x14ac:dyDescent="0.3">
      <c r="A56" t="s">
        <v>11</v>
      </c>
      <c r="B56">
        <v>54</v>
      </c>
      <c r="C56">
        <v>1137</v>
      </c>
      <c r="D56">
        <v>1025</v>
      </c>
      <c r="E56">
        <v>1000</v>
      </c>
      <c r="F56">
        <v>1011</v>
      </c>
      <c r="G56">
        <v>962</v>
      </c>
      <c r="H56">
        <v>914</v>
      </c>
      <c r="I56">
        <v>957</v>
      </c>
      <c r="J56">
        <v>945</v>
      </c>
      <c r="K56">
        <v>1010</v>
      </c>
      <c r="L56">
        <v>1006</v>
      </c>
      <c r="M56">
        <v>1044</v>
      </c>
      <c r="N56">
        <v>1095</v>
      </c>
      <c r="O56">
        <v>1128</v>
      </c>
      <c r="P56">
        <v>1131</v>
      </c>
      <c r="Q56">
        <v>1057</v>
      </c>
      <c r="R56">
        <v>1092</v>
      </c>
      <c r="S56" s="48">
        <v>1142</v>
      </c>
      <c r="T56" s="48">
        <v>1178</v>
      </c>
      <c r="U56" s="48">
        <v>1120</v>
      </c>
      <c r="V56" s="48">
        <v>1117</v>
      </c>
      <c r="W56" s="66">
        <v>1070</v>
      </c>
      <c r="X56" s="49">
        <v>1033</v>
      </c>
      <c r="Y56" s="49">
        <v>1008</v>
      </c>
      <c r="Z56" s="49">
        <v>998</v>
      </c>
      <c r="AA56" s="49">
        <v>981</v>
      </c>
      <c r="AB56" s="49">
        <v>925</v>
      </c>
      <c r="AC56" s="49">
        <v>902</v>
      </c>
      <c r="AD56" s="49">
        <v>819</v>
      </c>
      <c r="AE56" s="49">
        <v>785</v>
      </c>
      <c r="AF56" s="49">
        <v>773</v>
      </c>
      <c r="AG56" s="49">
        <v>732</v>
      </c>
      <c r="AH56" s="49">
        <v>801</v>
      </c>
      <c r="AI56" s="49">
        <v>897</v>
      </c>
      <c r="AJ56" s="49">
        <v>953</v>
      </c>
      <c r="AK56" s="49">
        <v>938</v>
      </c>
      <c r="AL56" s="49">
        <v>869</v>
      </c>
      <c r="AM56" s="49">
        <v>854</v>
      </c>
      <c r="AN56" s="49">
        <v>893</v>
      </c>
      <c r="AO56" s="49">
        <v>972</v>
      </c>
      <c r="AP56" s="49">
        <v>986</v>
      </c>
      <c r="AQ56" s="49">
        <v>986</v>
      </c>
      <c r="AR56" s="49">
        <v>999</v>
      </c>
      <c r="AS56" s="49">
        <v>1017</v>
      </c>
    </row>
    <row r="57" spans="1:45" x14ac:dyDescent="0.3">
      <c r="A57" t="s">
        <v>11</v>
      </c>
      <c r="B57">
        <v>55</v>
      </c>
      <c r="C57">
        <v>890</v>
      </c>
      <c r="D57">
        <v>1136</v>
      </c>
      <c r="E57">
        <v>1009</v>
      </c>
      <c r="F57">
        <v>992</v>
      </c>
      <c r="G57">
        <v>1000</v>
      </c>
      <c r="H57">
        <v>954</v>
      </c>
      <c r="I57">
        <v>910</v>
      </c>
      <c r="J57">
        <v>948</v>
      </c>
      <c r="K57">
        <v>937</v>
      </c>
      <c r="L57">
        <v>1007</v>
      </c>
      <c r="M57">
        <v>1006</v>
      </c>
      <c r="N57">
        <v>1038</v>
      </c>
      <c r="O57">
        <v>1083</v>
      </c>
      <c r="P57">
        <v>1130</v>
      </c>
      <c r="Q57">
        <v>1118</v>
      </c>
      <c r="R57">
        <v>1053</v>
      </c>
      <c r="S57" s="48">
        <v>1089</v>
      </c>
      <c r="T57" s="48">
        <v>1141</v>
      </c>
      <c r="U57" s="48">
        <v>1169</v>
      </c>
      <c r="V57" s="48">
        <v>1113</v>
      </c>
      <c r="W57" s="66">
        <v>1076</v>
      </c>
      <c r="X57" s="49">
        <v>1087</v>
      </c>
      <c r="Y57" s="49">
        <v>1036</v>
      </c>
      <c r="Z57" s="49">
        <v>1011</v>
      </c>
      <c r="AA57" s="49">
        <v>1000</v>
      </c>
      <c r="AB57" s="49">
        <v>984</v>
      </c>
      <c r="AC57" s="49">
        <v>929</v>
      </c>
      <c r="AD57" s="49">
        <v>904</v>
      </c>
      <c r="AE57" s="49">
        <v>822</v>
      </c>
      <c r="AF57" s="49">
        <v>789</v>
      </c>
      <c r="AG57" s="49">
        <v>777</v>
      </c>
      <c r="AH57" s="49">
        <v>736</v>
      </c>
      <c r="AI57" s="49">
        <v>805</v>
      </c>
      <c r="AJ57" s="49">
        <v>900</v>
      </c>
      <c r="AK57" s="49">
        <v>956</v>
      </c>
      <c r="AL57" s="49">
        <v>941</v>
      </c>
      <c r="AM57" s="49">
        <v>873</v>
      </c>
      <c r="AN57" s="49">
        <v>858</v>
      </c>
      <c r="AO57" s="49">
        <v>897</v>
      </c>
      <c r="AP57" s="49">
        <v>975</v>
      </c>
      <c r="AQ57" s="49">
        <v>989</v>
      </c>
      <c r="AR57" s="49">
        <v>988</v>
      </c>
      <c r="AS57" s="49">
        <v>1002</v>
      </c>
    </row>
    <row r="58" spans="1:45" x14ac:dyDescent="0.3">
      <c r="A58" t="s">
        <v>11</v>
      </c>
      <c r="B58">
        <v>56</v>
      </c>
      <c r="C58">
        <v>842</v>
      </c>
      <c r="D58">
        <v>885</v>
      </c>
      <c r="E58">
        <v>1133</v>
      </c>
      <c r="F58">
        <v>1003</v>
      </c>
      <c r="G58">
        <v>982</v>
      </c>
      <c r="H58">
        <v>978</v>
      </c>
      <c r="I58">
        <v>941</v>
      </c>
      <c r="J58">
        <v>891</v>
      </c>
      <c r="K58">
        <v>940</v>
      </c>
      <c r="L58">
        <v>928</v>
      </c>
      <c r="M58">
        <v>996</v>
      </c>
      <c r="N58">
        <v>1003</v>
      </c>
      <c r="O58">
        <v>1034</v>
      </c>
      <c r="P58">
        <v>1082</v>
      </c>
      <c r="Q58">
        <v>1125</v>
      </c>
      <c r="R58">
        <v>1118</v>
      </c>
      <c r="S58" s="48">
        <v>1043</v>
      </c>
      <c r="T58" s="48">
        <v>1098</v>
      </c>
      <c r="U58" s="48">
        <v>1137</v>
      </c>
      <c r="V58" s="48">
        <v>1164</v>
      </c>
      <c r="W58" s="66">
        <v>1065</v>
      </c>
      <c r="X58" s="49">
        <v>1132</v>
      </c>
      <c r="Y58" s="49">
        <v>1088</v>
      </c>
      <c r="Z58" s="49">
        <v>1037</v>
      </c>
      <c r="AA58" s="49">
        <v>1012</v>
      </c>
      <c r="AB58" s="49">
        <v>1001</v>
      </c>
      <c r="AC58" s="49">
        <v>987</v>
      </c>
      <c r="AD58" s="49">
        <v>932</v>
      </c>
      <c r="AE58" s="49">
        <v>906</v>
      </c>
      <c r="AF58" s="49">
        <v>825</v>
      </c>
      <c r="AG58" s="49">
        <v>792</v>
      </c>
      <c r="AH58" s="49">
        <v>780</v>
      </c>
      <c r="AI58" s="49">
        <v>740</v>
      </c>
      <c r="AJ58" s="49">
        <v>807</v>
      </c>
      <c r="AK58" s="49">
        <v>903</v>
      </c>
      <c r="AL58" s="49">
        <v>958</v>
      </c>
      <c r="AM58" s="49">
        <v>943</v>
      </c>
      <c r="AN58" s="49">
        <v>876</v>
      </c>
      <c r="AO58" s="49">
        <v>862</v>
      </c>
      <c r="AP58" s="49">
        <v>900</v>
      </c>
      <c r="AQ58" s="49">
        <v>978</v>
      </c>
      <c r="AR58" s="49">
        <v>992</v>
      </c>
      <c r="AS58" s="49">
        <v>990</v>
      </c>
    </row>
    <row r="59" spans="1:45" x14ac:dyDescent="0.3">
      <c r="A59" t="s">
        <v>11</v>
      </c>
      <c r="B59">
        <v>57</v>
      </c>
      <c r="C59">
        <v>814</v>
      </c>
      <c r="D59">
        <v>840</v>
      </c>
      <c r="E59">
        <v>869</v>
      </c>
      <c r="F59">
        <v>1128</v>
      </c>
      <c r="G59">
        <v>995</v>
      </c>
      <c r="H59">
        <v>974</v>
      </c>
      <c r="I59">
        <v>970</v>
      </c>
      <c r="J59">
        <v>918</v>
      </c>
      <c r="K59">
        <v>886</v>
      </c>
      <c r="L59">
        <v>929</v>
      </c>
      <c r="M59">
        <v>918</v>
      </c>
      <c r="N59">
        <v>986</v>
      </c>
      <c r="O59">
        <v>1004</v>
      </c>
      <c r="P59">
        <v>1029</v>
      </c>
      <c r="Q59">
        <v>1080</v>
      </c>
      <c r="R59">
        <v>1129</v>
      </c>
      <c r="S59" s="48">
        <v>1105</v>
      </c>
      <c r="T59" s="48">
        <v>1037</v>
      </c>
      <c r="U59" s="48">
        <v>1095</v>
      </c>
      <c r="V59" s="48">
        <v>1136</v>
      </c>
      <c r="W59" s="66">
        <v>1123</v>
      </c>
      <c r="X59" s="49">
        <v>1122</v>
      </c>
      <c r="Y59" s="49">
        <v>1127</v>
      </c>
      <c r="Z59" s="49">
        <v>1084</v>
      </c>
      <c r="AA59" s="49">
        <v>1034</v>
      </c>
      <c r="AB59" s="49">
        <v>1009</v>
      </c>
      <c r="AC59" s="49">
        <v>998</v>
      </c>
      <c r="AD59" s="49">
        <v>985</v>
      </c>
      <c r="AE59" s="49">
        <v>931</v>
      </c>
      <c r="AF59" s="49">
        <v>905</v>
      </c>
      <c r="AG59" s="49">
        <v>824</v>
      </c>
      <c r="AH59" s="49">
        <v>792</v>
      </c>
      <c r="AI59" s="49">
        <v>780</v>
      </c>
      <c r="AJ59" s="49">
        <v>740</v>
      </c>
      <c r="AK59" s="49">
        <v>807</v>
      </c>
      <c r="AL59" s="49">
        <v>902</v>
      </c>
      <c r="AM59" s="49">
        <v>956</v>
      </c>
      <c r="AN59" s="49">
        <v>942</v>
      </c>
      <c r="AO59" s="49">
        <v>876</v>
      </c>
      <c r="AP59" s="49">
        <v>862</v>
      </c>
      <c r="AQ59" s="49">
        <v>900</v>
      </c>
      <c r="AR59" s="49">
        <v>976</v>
      </c>
      <c r="AS59" s="49">
        <v>990</v>
      </c>
    </row>
    <row r="60" spans="1:45" x14ac:dyDescent="0.3">
      <c r="A60" t="s">
        <v>11</v>
      </c>
      <c r="B60">
        <v>58</v>
      </c>
      <c r="C60">
        <v>738</v>
      </c>
      <c r="D60">
        <v>809</v>
      </c>
      <c r="E60">
        <v>824</v>
      </c>
      <c r="F60">
        <v>863</v>
      </c>
      <c r="G60">
        <v>1121</v>
      </c>
      <c r="H60">
        <v>990</v>
      </c>
      <c r="I60">
        <v>969</v>
      </c>
      <c r="J60">
        <v>958</v>
      </c>
      <c r="K60">
        <v>916</v>
      </c>
      <c r="L60">
        <v>878</v>
      </c>
      <c r="M60">
        <v>928</v>
      </c>
      <c r="N60">
        <v>914</v>
      </c>
      <c r="O60">
        <v>983</v>
      </c>
      <c r="P60">
        <v>1007</v>
      </c>
      <c r="Q60">
        <v>1023</v>
      </c>
      <c r="R60">
        <v>1070</v>
      </c>
      <c r="S60" s="48">
        <v>1132</v>
      </c>
      <c r="T60" s="48">
        <v>1108</v>
      </c>
      <c r="U60" s="48">
        <v>1045</v>
      </c>
      <c r="V60" s="48">
        <v>1097</v>
      </c>
      <c r="W60" s="66">
        <v>1090</v>
      </c>
      <c r="X60" s="49">
        <v>1177</v>
      </c>
      <c r="Y60" s="49">
        <v>1127</v>
      </c>
      <c r="Z60" s="49">
        <v>1131</v>
      </c>
      <c r="AA60" s="49">
        <v>1088</v>
      </c>
      <c r="AB60" s="49">
        <v>1039</v>
      </c>
      <c r="AC60" s="49">
        <v>1014</v>
      </c>
      <c r="AD60" s="49">
        <v>1003</v>
      </c>
      <c r="AE60" s="49">
        <v>991</v>
      </c>
      <c r="AF60" s="49">
        <v>937</v>
      </c>
      <c r="AG60" s="49">
        <v>910</v>
      </c>
      <c r="AH60" s="49">
        <v>829</v>
      </c>
      <c r="AI60" s="49">
        <v>798</v>
      </c>
      <c r="AJ60" s="49">
        <v>786</v>
      </c>
      <c r="AK60" s="49">
        <v>746</v>
      </c>
      <c r="AL60" s="49">
        <v>812</v>
      </c>
      <c r="AM60" s="49">
        <v>907</v>
      </c>
      <c r="AN60" s="49">
        <v>962</v>
      </c>
      <c r="AO60" s="49">
        <v>947</v>
      </c>
      <c r="AP60" s="49">
        <v>882</v>
      </c>
      <c r="AQ60" s="49">
        <v>869</v>
      </c>
      <c r="AR60" s="49">
        <v>906</v>
      </c>
      <c r="AS60" s="49">
        <v>982</v>
      </c>
    </row>
    <row r="61" spans="1:45" x14ac:dyDescent="0.3">
      <c r="A61" t="s">
        <v>11</v>
      </c>
      <c r="B61">
        <v>59</v>
      </c>
      <c r="C61">
        <v>695</v>
      </c>
      <c r="D61">
        <v>730</v>
      </c>
      <c r="E61">
        <v>802</v>
      </c>
      <c r="F61">
        <v>810</v>
      </c>
      <c r="G61">
        <v>860</v>
      </c>
      <c r="H61">
        <v>1113</v>
      </c>
      <c r="I61">
        <v>979</v>
      </c>
      <c r="J61">
        <v>970</v>
      </c>
      <c r="K61">
        <v>941</v>
      </c>
      <c r="L61">
        <v>916</v>
      </c>
      <c r="M61">
        <v>868</v>
      </c>
      <c r="N61">
        <v>917</v>
      </c>
      <c r="O61">
        <v>914</v>
      </c>
      <c r="P61">
        <v>975</v>
      </c>
      <c r="Q61">
        <v>997</v>
      </c>
      <c r="R61">
        <v>1027</v>
      </c>
      <c r="S61" s="48">
        <v>1064</v>
      </c>
      <c r="T61" s="48">
        <v>1124</v>
      </c>
      <c r="U61" s="48">
        <v>1111</v>
      </c>
      <c r="V61" s="48">
        <v>1046</v>
      </c>
      <c r="W61" s="66">
        <v>1078</v>
      </c>
      <c r="X61" s="49">
        <v>1136</v>
      </c>
      <c r="Y61" s="49">
        <v>1173</v>
      </c>
      <c r="Z61" s="49">
        <v>1124</v>
      </c>
      <c r="AA61" s="49">
        <v>1128</v>
      </c>
      <c r="AB61" s="49">
        <v>1086</v>
      </c>
      <c r="AC61" s="49">
        <v>1037</v>
      </c>
      <c r="AD61" s="49">
        <v>1013</v>
      </c>
      <c r="AE61" s="49">
        <v>1002</v>
      </c>
      <c r="AF61" s="49">
        <v>991</v>
      </c>
      <c r="AG61" s="49">
        <v>937</v>
      </c>
      <c r="AH61" s="49">
        <v>909</v>
      </c>
      <c r="AI61" s="49">
        <v>829</v>
      </c>
      <c r="AJ61" s="49">
        <v>798</v>
      </c>
      <c r="AK61" s="49">
        <v>786</v>
      </c>
      <c r="AL61" s="49">
        <v>747</v>
      </c>
      <c r="AM61" s="49">
        <v>813</v>
      </c>
      <c r="AN61" s="49">
        <v>907</v>
      </c>
      <c r="AO61" s="49">
        <v>961</v>
      </c>
      <c r="AP61" s="49">
        <v>947</v>
      </c>
      <c r="AQ61" s="49">
        <v>883</v>
      </c>
      <c r="AR61" s="49">
        <v>870</v>
      </c>
      <c r="AS61" s="49">
        <v>906</v>
      </c>
    </row>
    <row r="62" spans="1:45" x14ac:dyDescent="0.3">
      <c r="A62" t="s">
        <v>11</v>
      </c>
      <c r="B62">
        <v>60</v>
      </c>
      <c r="C62">
        <v>735</v>
      </c>
      <c r="D62">
        <v>696</v>
      </c>
      <c r="E62">
        <v>724</v>
      </c>
      <c r="F62">
        <v>796</v>
      </c>
      <c r="G62">
        <v>791</v>
      </c>
      <c r="H62">
        <v>851</v>
      </c>
      <c r="I62">
        <v>1085</v>
      </c>
      <c r="J62">
        <v>971</v>
      </c>
      <c r="K62">
        <v>965</v>
      </c>
      <c r="L62">
        <v>938</v>
      </c>
      <c r="M62">
        <v>905</v>
      </c>
      <c r="N62">
        <v>854</v>
      </c>
      <c r="O62">
        <v>913</v>
      </c>
      <c r="P62">
        <v>908</v>
      </c>
      <c r="Q62">
        <v>971</v>
      </c>
      <c r="R62">
        <v>989</v>
      </c>
      <c r="S62" s="48">
        <v>1034</v>
      </c>
      <c r="T62" s="48">
        <v>1062</v>
      </c>
      <c r="U62" s="48">
        <v>1110</v>
      </c>
      <c r="V62" s="48">
        <v>1102</v>
      </c>
      <c r="W62" s="66">
        <v>1040</v>
      </c>
      <c r="X62" s="49">
        <v>1093</v>
      </c>
      <c r="Y62" s="49">
        <v>1133</v>
      </c>
      <c r="Z62" s="49">
        <v>1169</v>
      </c>
      <c r="AA62" s="49">
        <v>1121</v>
      </c>
      <c r="AB62" s="49">
        <v>1125</v>
      </c>
      <c r="AC62" s="49">
        <v>1084</v>
      </c>
      <c r="AD62" s="49">
        <v>1036</v>
      </c>
      <c r="AE62" s="49">
        <v>1011</v>
      </c>
      <c r="AF62" s="49">
        <v>1000</v>
      </c>
      <c r="AG62" s="49">
        <v>990</v>
      </c>
      <c r="AH62" s="49">
        <v>937</v>
      </c>
      <c r="AI62" s="49">
        <v>909</v>
      </c>
      <c r="AJ62" s="49">
        <v>829</v>
      </c>
      <c r="AK62" s="49">
        <v>799</v>
      </c>
      <c r="AL62" s="49">
        <v>787</v>
      </c>
      <c r="AM62" s="49">
        <v>748</v>
      </c>
      <c r="AN62" s="49">
        <v>813</v>
      </c>
      <c r="AO62" s="49">
        <v>907</v>
      </c>
      <c r="AP62" s="49">
        <v>960</v>
      </c>
      <c r="AQ62" s="49">
        <v>946</v>
      </c>
      <c r="AR62" s="49">
        <v>883</v>
      </c>
      <c r="AS62" s="49">
        <v>871</v>
      </c>
    </row>
    <row r="63" spans="1:45" x14ac:dyDescent="0.3">
      <c r="A63" t="s">
        <v>11</v>
      </c>
      <c r="B63">
        <v>61</v>
      </c>
      <c r="C63">
        <v>788</v>
      </c>
      <c r="D63">
        <v>714</v>
      </c>
      <c r="E63">
        <v>697</v>
      </c>
      <c r="F63">
        <v>703</v>
      </c>
      <c r="G63">
        <v>789</v>
      </c>
      <c r="H63">
        <v>779</v>
      </c>
      <c r="I63">
        <v>834</v>
      </c>
      <c r="J63">
        <v>1080</v>
      </c>
      <c r="K63">
        <v>961</v>
      </c>
      <c r="L63">
        <v>959</v>
      </c>
      <c r="M63">
        <v>921</v>
      </c>
      <c r="N63">
        <v>908</v>
      </c>
      <c r="O63">
        <v>847</v>
      </c>
      <c r="P63">
        <v>911</v>
      </c>
      <c r="Q63">
        <v>903</v>
      </c>
      <c r="R63">
        <v>956</v>
      </c>
      <c r="S63" s="48">
        <v>980</v>
      </c>
      <c r="T63" s="48">
        <v>1011</v>
      </c>
      <c r="U63" s="48">
        <v>1052</v>
      </c>
      <c r="V63" s="48">
        <v>1098</v>
      </c>
      <c r="W63" s="66">
        <v>1058</v>
      </c>
      <c r="X63" s="49">
        <v>1027</v>
      </c>
      <c r="Y63" s="49">
        <v>1082</v>
      </c>
      <c r="Z63" s="49">
        <v>1121</v>
      </c>
      <c r="AA63" s="49">
        <v>1157</v>
      </c>
      <c r="AB63" s="49">
        <v>1110</v>
      </c>
      <c r="AC63" s="49">
        <v>1114</v>
      </c>
      <c r="AD63" s="49">
        <v>1074</v>
      </c>
      <c r="AE63" s="49">
        <v>1027</v>
      </c>
      <c r="AF63" s="49">
        <v>1003</v>
      </c>
      <c r="AG63" s="49">
        <v>992</v>
      </c>
      <c r="AH63" s="49">
        <v>983</v>
      </c>
      <c r="AI63" s="49">
        <v>931</v>
      </c>
      <c r="AJ63" s="49">
        <v>902</v>
      </c>
      <c r="AK63" s="49">
        <v>823</v>
      </c>
      <c r="AL63" s="49">
        <v>794</v>
      </c>
      <c r="AM63" s="49">
        <v>782</v>
      </c>
      <c r="AN63" s="49">
        <v>744</v>
      </c>
      <c r="AO63" s="49">
        <v>808</v>
      </c>
      <c r="AP63" s="49">
        <v>900</v>
      </c>
      <c r="AQ63" s="49">
        <v>953</v>
      </c>
      <c r="AR63" s="49">
        <v>940</v>
      </c>
      <c r="AS63" s="49">
        <v>878</v>
      </c>
    </row>
    <row r="64" spans="1:45" x14ac:dyDescent="0.3">
      <c r="A64" t="s">
        <v>11</v>
      </c>
      <c r="B64">
        <v>62</v>
      </c>
      <c r="C64">
        <v>794</v>
      </c>
      <c r="D64">
        <v>772</v>
      </c>
      <c r="E64">
        <v>702</v>
      </c>
      <c r="F64">
        <v>690</v>
      </c>
      <c r="G64">
        <v>686</v>
      </c>
      <c r="H64">
        <v>768</v>
      </c>
      <c r="I64">
        <v>760</v>
      </c>
      <c r="J64">
        <v>829</v>
      </c>
      <c r="K64">
        <v>1080</v>
      </c>
      <c r="L64">
        <v>956</v>
      </c>
      <c r="M64">
        <v>951</v>
      </c>
      <c r="N64">
        <v>912</v>
      </c>
      <c r="O64">
        <v>891</v>
      </c>
      <c r="P64">
        <v>836</v>
      </c>
      <c r="Q64">
        <v>888</v>
      </c>
      <c r="R64">
        <v>893</v>
      </c>
      <c r="S64" s="48">
        <v>957</v>
      </c>
      <c r="T64" s="48">
        <v>967</v>
      </c>
      <c r="U64" s="48">
        <v>1001</v>
      </c>
      <c r="V64" s="48">
        <v>1035</v>
      </c>
      <c r="W64" s="66">
        <v>1077</v>
      </c>
      <c r="X64" s="49">
        <v>1077</v>
      </c>
      <c r="Y64" s="49">
        <v>1018</v>
      </c>
      <c r="Z64" s="49">
        <v>1072</v>
      </c>
      <c r="AA64" s="49">
        <v>1111</v>
      </c>
      <c r="AB64" s="49">
        <v>1146</v>
      </c>
      <c r="AC64" s="49">
        <v>1101</v>
      </c>
      <c r="AD64" s="49">
        <v>1104</v>
      </c>
      <c r="AE64" s="49">
        <v>1065</v>
      </c>
      <c r="AF64" s="49">
        <v>1019</v>
      </c>
      <c r="AG64" s="49">
        <v>996</v>
      </c>
      <c r="AH64" s="49">
        <v>985</v>
      </c>
      <c r="AI64" s="49">
        <v>977</v>
      </c>
      <c r="AJ64" s="49">
        <v>926</v>
      </c>
      <c r="AK64" s="49">
        <v>896</v>
      </c>
      <c r="AL64" s="49">
        <v>819</v>
      </c>
      <c r="AM64" s="49">
        <v>790</v>
      </c>
      <c r="AN64" s="49">
        <v>778</v>
      </c>
      <c r="AO64" s="49">
        <v>740</v>
      </c>
      <c r="AP64" s="49">
        <v>803</v>
      </c>
      <c r="AQ64" s="49">
        <v>895</v>
      </c>
      <c r="AR64" s="49">
        <v>948</v>
      </c>
      <c r="AS64" s="49">
        <v>934</v>
      </c>
    </row>
    <row r="65" spans="1:45" x14ac:dyDescent="0.3">
      <c r="A65" t="s">
        <v>11</v>
      </c>
      <c r="B65">
        <v>63</v>
      </c>
      <c r="C65">
        <v>796</v>
      </c>
      <c r="D65">
        <v>778</v>
      </c>
      <c r="E65">
        <v>755</v>
      </c>
      <c r="F65">
        <v>680</v>
      </c>
      <c r="G65">
        <v>678</v>
      </c>
      <c r="H65">
        <v>667</v>
      </c>
      <c r="I65">
        <v>751</v>
      </c>
      <c r="J65">
        <v>750</v>
      </c>
      <c r="K65">
        <v>824</v>
      </c>
      <c r="L65">
        <v>1071</v>
      </c>
      <c r="M65">
        <v>947</v>
      </c>
      <c r="N65">
        <v>946</v>
      </c>
      <c r="O65">
        <v>903</v>
      </c>
      <c r="P65">
        <v>886</v>
      </c>
      <c r="Q65">
        <v>834</v>
      </c>
      <c r="R65">
        <v>888</v>
      </c>
      <c r="S65" s="48">
        <v>889</v>
      </c>
      <c r="T65" s="48">
        <v>942</v>
      </c>
      <c r="U65" s="48">
        <v>959</v>
      </c>
      <c r="V65" s="48">
        <v>991</v>
      </c>
      <c r="W65" s="66">
        <v>992</v>
      </c>
      <c r="X65" s="49">
        <v>1083</v>
      </c>
      <c r="Y65" s="49">
        <v>1065</v>
      </c>
      <c r="Z65" s="49">
        <v>1009</v>
      </c>
      <c r="AA65" s="49">
        <v>1063</v>
      </c>
      <c r="AB65" s="49">
        <v>1101</v>
      </c>
      <c r="AC65" s="49">
        <v>1135</v>
      </c>
      <c r="AD65" s="49">
        <v>1092</v>
      </c>
      <c r="AE65" s="49">
        <v>1095</v>
      </c>
      <c r="AF65" s="49">
        <v>1057</v>
      </c>
      <c r="AG65" s="49">
        <v>1011</v>
      </c>
      <c r="AH65" s="49">
        <v>988</v>
      </c>
      <c r="AI65" s="49">
        <v>978</v>
      </c>
      <c r="AJ65" s="49">
        <v>971</v>
      </c>
      <c r="AK65" s="49">
        <v>920</v>
      </c>
      <c r="AL65" s="49">
        <v>890</v>
      </c>
      <c r="AM65" s="49">
        <v>814</v>
      </c>
      <c r="AN65" s="49">
        <v>785</v>
      </c>
      <c r="AO65" s="49">
        <v>774</v>
      </c>
      <c r="AP65" s="49">
        <v>737</v>
      </c>
      <c r="AQ65" s="49">
        <v>799</v>
      </c>
      <c r="AR65" s="49">
        <v>890</v>
      </c>
      <c r="AS65" s="49">
        <v>942</v>
      </c>
    </row>
    <row r="66" spans="1:45" x14ac:dyDescent="0.3">
      <c r="A66" t="s">
        <v>11</v>
      </c>
      <c r="B66">
        <v>64</v>
      </c>
      <c r="C66">
        <v>821</v>
      </c>
      <c r="D66">
        <v>775</v>
      </c>
      <c r="E66">
        <v>755</v>
      </c>
      <c r="F66">
        <v>736</v>
      </c>
      <c r="G66">
        <v>665</v>
      </c>
      <c r="H66">
        <v>670</v>
      </c>
      <c r="I66">
        <v>653</v>
      </c>
      <c r="J66">
        <v>737</v>
      </c>
      <c r="K66">
        <v>745</v>
      </c>
      <c r="L66">
        <v>813</v>
      </c>
      <c r="M66">
        <v>1059</v>
      </c>
      <c r="N66">
        <v>936</v>
      </c>
      <c r="O66">
        <v>940</v>
      </c>
      <c r="P66">
        <v>877</v>
      </c>
      <c r="Q66">
        <v>875</v>
      </c>
      <c r="R66">
        <v>836</v>
      </c>
      <c r="S66" s="48">
        <v>879</v>
      </c>
      <c r="T66" s="48">
        <v>883</v>
      </c>
      <c r="U66" s="48">
        <v>933</v>
      </c>
      <c r="V66" s="48">
        <v>936</v>
      </c>
      <c r="W66" s="66">
        <v>947</v>
      </c>
      <c r="X66" s="49">
        <v>1026</v>
      </c>
      <c r="Y66" s="49">
        <v>1077</v>
      </c>
      <c r="Z66" s="49">
        <v>1059</v>
      </c>
      <c r="AA66" s="49">
        <v>1005</v>
      </c>
      <c r="AB66" s="49">
        <v>1059</v>
      </c>
      <c r="AC66" s="49">
        <v>1096</v>
      </c>
      <c r="AD66" s="49">
        <v>1130</v>
      </c>
      <c r="AE66" s="49">
        <v>1087</v>
      </c>
      <c r="AF66" s="49">
        <v>1090</v>
      </c>
      <c r="AG66" s="49">
        <v>1053</v>
      </c>
      <c r="AH66" s="49">
        <v>1008</v>
      </c>
      <c r="AI66" s="49">
        <v>985</v>
      </c>
      <c r="AJ66" s="49">
        <v>975</v>
      </c>
      <c r="AK66" s="49">
        <v>969</v>
      </c>
      <c r="AL66" s="49">
        <v>918</v>
      </c>
      <c r="AM66" s="49">
        <v>888</v>
      </c>
      <c r="AN66" s="49">
        <v>812</v>
      </c>
      <c r="AO66" s="49">
        <v>784</v>
      </c>
      <c r="AP66" s="49">
        <v>773</v>
      </c>
      <c r="AQ66" s="49">
        <v>736</v>
      </c>
      <c r="AR66" s="49">
        <v>798</v>
      </c>
      <c r="AS66" s="49">
        <v>888</v>
      </c>
    </row>
    <row r="67" spans="1:45" x14ac:dyDescent="0.3">
      <c r="A67" t="s">
        <v>11</v>
      </c>
      <c r="B67">
        <v>65</v>
      </c>
      <c r="C67">
        <v>757</v>
      </c>
      <c r="D67">
        <v>802</v>
      </c>
      <c r="E67">
        <v>747</v>
      </c>
      <c r="F67">
        <v>743</v>
      </c>
      <c r="G67">
        <v>726</v>
      </c>
      <c r="H67">
        <v>650</v>
      </c>
      <c r="I67">
        <v>668</v>
      </c>
      <c r="J67">
        <v>650</v>
      </c>
      <c r="K67">
        <v>728</v>
      </c>
      <c r="L67">
        <v>729</v>
      </c>
      <c r="M67">
        <v>800</v>
      </c>
      <c r="N67">
        <v>1051</v>
      </c>
      <c r="O67">
        <v>933</v>
      </c>
      <c r="P67">
        <v>930</v>
      </c>
      <c r="Q67">
        <v>869</v>
      </c>
      <c r="R67">
        <v>876</v>
      </c>
      <c r="S67" s="48">
        <v>819</v>
      </c>
      <c r="T67" s="48">
        <v>875</v>
      </c>
      <c r="U67" s="48">
        <v>871</v>
      </c>
      <c r="V67" s="48">
        <v>916</v>
      </c>
      <c r="W67" s="66">
        <v>949</v>
      </c>
      <c r="X67" s="49">
        <v>977</v>
      </c>
      <c r="Y67" s="49">
        <v>1015</v>
      </c>
      <c r="Z67" s="49">
        <v>1065</v>
      </c>
      <c r="AA67" s="49">
        <v>1047</v>
      </c>
      <c r="AB67" s="49">
        <v>995</v>
      </c>
      <c r="AC67" s="49">
        <v>1048</v>
      </c>
      <c r="AD67" s="49">
        <v>1085</v>
      </c>
      <c r="AE67" s="49">
        <v>1118</v>
      </c>
      <c r="AF67" s="49">
        <v>1077</v>
      </c>
      <c r="AG67" s="49">
        <v>1079</v>
      </c>
      <c r="AH67" s="49">
        <v>1043</v>
      </c>
      <c r="AI67" s="49">
        <v>999</v>
      </c>
      <c r="AJ67" s="49">
        <v>977</v>
      </c>
      <c r="AK67" s="49">
        <v>966</v>
      </c>
      <c r="AL67" s="49">
        <v>961</v>
      </c>
      <c r="AM67" s="49">
        <v>911</v>
      </c>
      <c r="AN67" s="49">
        <v>881</v>
      </c>
      <c r="AO67" s="49">
        <v>806</v>
      </c>
      <c r="AP67" s="49">
        <v>779</v>
      </c>
      <c r="AQ67" s="49">
        <v>767</v>
      </c>
      <c r="AR67" s="49">
        <v>731</v>
      </c>
      <c r="AS67" s="49">
        <v>792</v>
      </c>
    </row>
    <row r="68" spans="1:45" x14ac:dyDescent="0.3">
      <c r="A68" t="s">
        <v>11</v>
      </c>
      <c r="B68">
        <v>66</v>
      </c>
      <c r="C68">
        <v>713</v>
      </c>
      <c r="D68">
        <v>731</v>
      </c>
      <c r="E68">
        <v>779</v>
      </c>
      <c r="F68">
        <v>724</v>
      </c>
      <c r="G68">
        <v>729</v>
      </c>
      <c r="H68">
        <v>713</v>
      </c>
      <c r="I68">
        <v>633</v>
      </c>
      <c r="J68">
        <v>667</v>
      </c>
      <c r="K68">
        <v>647</v>
      </c>
      <c r="L68">
        <v>719</v>
      </c>
      <c r="M68">
        <v>724</v>
      </c>
      <c r="N68">
        <v>795</v>
      </c>
      <c r="O68">
        <v>1035</v>
      </c>
      <c r="P68">
        <v>929</v>
      </c>
      <c r="Q68">
        <v>920</v>
      </c>
      <c r="R68">
        <v>852</v>
      </c>
      <c r="S68" s="48">
        <v>854</v>
      </c>
      <c r="T68" s="48">
        <v>809</v>
      </c>
      <c r="U68" s="48">
        <v>870</v>
      </c>
      <c r="V68" s="48">
        <v>864</v>
      </c>
      <c r="W68" s="66">
        <v>896</v>
      </c>
      <c r="X68" s="49">
        <v>929</v>
      </c>
      <c r="Y68" s="49">
        <v>964</v>
      </c>
      <c r="Z68" s="49">
        <v>1002</v>
      </c>
      <c r="AA68" s="49">
        <v>1051</v>
      </c>
      <c r="AB68" s="49">
        <v>1033</v>
      </c>
      <c r="AC68" s="49">
        <v>983</v>
      </c>
      <c r="AD68" s="49">
        <v>1035</v>
      </c>
      <c r="AE68" s="49">
        <v>1072</v>
      </c>
      <c r="AF68" s="49">
        <v>1105</v>
      </c>
      <c r="AG68" s="49">
        <v>1065</v>
      </c>
      <c r="AH68" s="49">
        <v>1067</v>
      </c>
      <c r="AI68" s="49">
        <v>1031</v>
      </c>
      <c r="AJ68" s="49">
        <v>989</v>
      </c>
      <c r="AK68" s="49">
        <v>967</v>
      </c>
      <c r="AL68" s="49">
        <v>956</v>
      </c>
      <c r="AM68" s="49">
        <v>952</v>
      </c>
      <c r="AN68" s="49">
        <v>903</v>
      </c>
      <c r="AO68" s="49">
        <v>873</v>
      </c>
      <c r="AP68" s="49">
        <v>799</v>
      </c>
      <c r="AQ68" s="49">
        <v>772</v>
      </c>
      <c r="AR68" s="49">
        <v>761</v>
      </c>
      <c r="AS68" s="49">
        <v>725</v>
      </c>
    </row>
    <row r="69" spans="1:45" x14ac:dyDescent="0.3">
      <c r="A69" t="s">
        <v>11</v>
      </c>
      <c r="B69">
        <v>67</v>
      </c>
      <c r="C69">
        <v>729</v>
      </c>
      <c r="D69">
        <v>698</v>
      </c>
      <c r="E69">
        <v>705</v>
      </c>
      <c r="F69">
        <v>756</v>
      </c>
      <c r="G69">
        <v>706</v>
      </c>
      <c r="H69">
        <v>704</v>
      </c>
      <c r="I69">
        <v>688</v>
      </c>
      <c r="J69">
        <v>622</v>
      </c>
      <c r="K69">
        <v>663</v>
      </c>
      <c r="L69">
        <v>640</v>
      </c>
      <c r="M69">
        <v>715</v>
      </c>
      <c r="N69">
        <v>709</v>
      </c>
      <c r="O69">
        <v>786</v>
      </c>
      <c r="P69">
        <v>1020</v>
      </c>
      <c r="Q69">
        <v>917</v>
      </c>
      <c r="R69">
        <v>913</v>
      </c>
      <c r="S69" s="48">
        <v>831</v>
      </c>
      <c r="T69" s="48">
        <v>835</v>
      </c>
      <c r="U69" s="48">
        <v>790</v>
      </c>
      <c r="V69" s="48">
        <v>860</v>
      </c>
      <c r="W69" s="66">
        <v>855</v>
      </c>
      <c r="X69" s="49">
        <v>892</v>
      </c>
      <c r="Y69" s="49">
        <v>910</v>
      </c>
      <c r="Z69" s="49">
        <v>945</v>
      </c>
      <c r="AA69" s="49">
        <v>982</v>
      </c>
      <c r="AB69" s="49">
        <v>1029</v>
      </c>
      <c r="AC69" s="49">
        <v>1013</v>
      </c>
      <c r="AD69" s="49">
        <v>965</v>
      </c>
      <c r="AE69" s="49">
        <v>1016</v>
      </c>
      <c r="AF69" s="49">
        <v>1052</v>
      </c>
      <c r="AG69" s="49">
        <v>1084</v>
      </c>
      <c r="AH69" s="49">
        <v>1046</v>
      </c>
      <c r="AI69" s="49">
        <v>1048</v>
      </c>
      <c r="AJ69" s="49">
        <v>1013</v>
      </c>
      <c r="AK69" s="49">
        <v>972</v>
      </c>
      <c r="AL69" s="49">
        <v>951</v>
      </c>
      <c r="AM69" s="49">
        <v>940</v>
      </c>
      <c r="AN69" s="49">
        <v>937</v>
      </c>
      <c r="AO69" s="49">
        <v>889</v>
      </c>
      <c r="AP69" s="49">
        <v>859</v>
      </c>
      <c r="AQ69" s="49">
        <v>787</v>
      </c>
      <c r="AR69" s="49">
        <v>761</v>
      </c>
      <c r="AS69" s="49">
        <v>749</v>
      </c>
    </row>
    <row r="70" spans="1:45" x14ac:dyDescent="0.3">
      <c r="A70" t="s">
        <v>11</v>
      </c>
      <c r="B70">
        <v>68</v>
      </c>
      <c r="C70">
        <v>696</v>
      </c>
      <c r="D70">
        <v>712</v>
      </c>
      <c r="E70">
        <v>680</v>
      </c>
      <c r="F70">
        <v>680</v>
      </c>
      <c r="G70">
        <v>732</v>
      </c>
      <c r="H70">
        <v>685</v>
      </c>
      <c r="I70">
        <v>684</v>
      </c>
      <c r="J70">
        <v>674</v>
      </c>
      <c r="K70">
        <v>605</v>
      </c>
      <c r="L70">
        <v>646</v>
      </c>
      <c r="M70">
        <v>626</v>
      </c>
      <c r="N70">
        <v>705</v>
      </c>
      <c r="O70">
        <v>696</v>
      </c>
      <c r="P70">
        <v>767</v>
      </c>
      <c r="Q70">
        <v>1008</v>
      </c>
      <c r="R70">
        <v>906</v>
      </c>
      <c r="S70" s="48">
        <v>894</v>
      </c>
      <c r="T70" s="48">
        <v>816</v>
      </c>
      <c r="U70" s="48">
        <v>826</v>
      </c>
      <c r="V70" s="48">
        <v>777</v>
      </c>
      <c r="W70" s="66">
        <v>828</v>
      </c>
      <c r="X70" s="49">
        <v>831</v>
      </c>
      <c r="Y70" s="49">
        <v>878</v>
      </c>
      <c r="Z70" s="49">
        <v>896</v>
      </c>
      <c r="AA70" s="49">
        <v>930</v>
      </c>
      <c r="AB70" s="49">
        <v>967</v>
      </c>
      <c r="AC70" s="49">
        <v>1013</v>
      </c>
      <c r="AD70" s="49">
        <v>997</v>
      </c>
      <c r="AE70" s="49">
        <v>951</v>
      </c>
      <c r="AF70" s="49">
        <v>1002</v>
      </c>
      <c r="AG70" s="49">
        <v>1037</v>
      </c>
      <c r="AH70" s="49">
        <v>1069</v>
      </c>
      <c r="AI70" s="49">
        <v>1032</v>
      </c>
      <c r="AJ70" s="49">
        <v>1033</v>
      </c>
      <c r="AK70" s="49">
        <v>1000</v>
      </c>
      <c r="AL70" s="49">
        <v>960</v>
      </c>
      <c r="AM70" s="49">
        <v>939</v>
      </c>
      <c r="AN70" s="49">
        <v>929</v>
      </c>
      <c r="AO70" s="49">
        <v>926</v>
      </c>
      <c r="AP70" s="49">
        <v>878</v>
      </c>
      <c r="AQ70" s="49">
        <v>849</v>
      </c>
      <c r="AR70" s="49">
        <v>777</v>
      </c>
      <c r="AS70" s="49">
        <v>752</v>
      </c>
    </row>
    <row r="71" spans="1:45" x14ac:dyDescent="0.3">
      <c r="A71" t="s">
        <v>11</v>
      </c>
      <c r="B71">
        <v>69</v>
      </c>
      <c r="C71">
        <v>701</v>
      </c>
      <c r="D71">
        <v>665</v>
      </c>
      <c r="E71">
        <v>695</v>
      </c>
      <c r="F71">
        <v>659</v>
      </c>
      <c r="G71">
        <v>665</v>
      </c>
      <c r="H71">
        <v>712</v>
      </c>
      <c r="I71">
        <v>664</v>
      </c>
      <c r="J71">
        <v>662</v>
      </c>
      <c r="K71">
        <v>658</v>
      </c>
      <c r="L71">
        <v>586</v>
      </c>
      <c r="M71">
        <v>633</v>
      </c>
      <c r="N71">
        <v>622</v>
      </c>
      <c r="O71">
        <v>692</v>
      </c>
      <c r="P71">
        <v>684</v>
      </c>
      <c r="Q71">
        <v>762</v>
      </c>
      <c r="R71">
        <v>990</v>
      </c>
      <c r="S71" s="48">
        <v>891</v>
      </c>
      <c r="T71" s="48">
        <v>880</v>
      </c>
      <c r="U71" s="48">
        <v>810</v>
      </c>
      <c r="V71" s="48">
        <v>815</v>
      </c>
      <c r="W71" s="66">
        <v>769</v>
      </c>
      <c r="X71" s="49">
        <v>820</v>
      </c>
      <c r="Y71" s="49">
        <v>818</v>
      </c>
      <c r="Z71" s="49">
        <v>865</v>
      </c>
      <c r="AA71" s="49">
        <v>883</v>
      </c>
      <c r="AB71" s="49">
        <v>917</v>
      </c>
      <c r="AC71" s="49">
        <v>953</v>
      </c>
      <c r="AD71" s="49">
        <v>999</v>
      </c>
      <c r="AE71" s="49">
        <v>983</v>
      </c>
      <c r="AF71" s="49">
        <v>939</v>
      </c>
      <c r="AG71" s="49">
        <v>989</v>
      </c>
      <c r="AH71" s="49">
        <v>1023</v>
      </c>
      <c r="AI71" s="49">
        <v>1055</v>
      </c>
      <c r="AJ71" s="49">
        <v>1019</v>
      </c>
      <c r="AK71" s="49">
        <v>1020</v>
      </c>
      <c r="AL71" s="49">
        <v>988</v>
      </c>
      <c r="AM71" s="49">
        <v>948</v>
      </c>
      <c r="AN71" s="49">
        <v>928</v>
      </c>
      <c r="AO71" s="49">
        <v>918</v>
      </c>
      <c r="AP71" s="49">
        <v>916</v>
      </c>
      <c r="AQ71" s="49">
        <v>869</v>
      </c>
      <c r="AR71" s="49">
        <v>840</v>
      </c>
      <c r="AS71" s="49">
        <v>769</v>
      </c>
    </row>
    <row r="72" spans="1:45" x14ac:dyDescent="0.3">
      <c r="A72" t="s">
        <v>11</v>
      </c>
      <c r="B72">
        <v>70</v>
      </c>
      <c r="C72">
        <v>723</v>
      </c>
      <c r="D72">
        <v>678</v>
      </c>
      <c r="E72">
        <v>633</v>
      </c>
      <c r="F72">
        <v>657</v>
      </c>
      <c r="G72">
        <v>636</v>
      </c>
      <c r="H72">
        <v>640</v>
      </c>
      <c r="I72">
        <v>684</v>
      </c>
      <c r="J72">
        <v>644</v>
      </c>
      <c r="K72">
        <v>635</v>
      </c>
      <c r="L72">
        <v>640</v>
      </c>
      <c r="M72">
        <v>569</v>
      </c>
      <c r="N72">
        <v>624</v>
      </c>
      <c r="O72">
        <v>606</v>
      </c>
      <c r="P72">
        <v>678</v>
      </c>
      <c r="Q72">
        <v>662</v>
      </c>
      <c r="R72">
        <v>748</v>
      </c>
      <c r="S72" s="48">
        <v>966</v>
      </c>
      <c r="T72" s="48">
        <v>876</v>
      </c>
      <c r="U72" s="48">
        <v>850</v>
      </c>
      <c r="V72" s="48">
        <v>796</v>
      </c>
      <c r="W72" s="66">
        <v>803</v>
      </c>
      <c r="X72" s="49">
        <v>756</v>
      </c>
      <c r="Y72" s="49">
        <v>805</v>
      </c>
      <c r="Z72" s="49">
        <v>803</v>
      </c>
      <c r="AA72" s="49">
        <v>849</v>
      </c>
      <c r="AB72" s="49">
        <v>867</v>
      </c>
      <c r="AC72" s="49">
        <v>901</v>
      </c>
      <c r="AD72" s="49">
        <v>936</v>
      </c>
      <c r="AE72" s="49">
        <v>981</v>
      </c>
      <c r="AF72" s="49">
        <v>966</v>
      </c>
      <c r="AG72" s="49">
        <v>923</v>
      </c>
      <c r="AH72" s="49">
        <v>973</v>
      </c>
      <c r="AI72" s="49">
        <v>1007</v>
      </c>
      <c r="AJ72" s="49">
        <v>1037</v>
      </c>
      <c r="AK72" s="49">
        <v>1003</v>
      </c>
      <c r="AL72" s="49">
        <v>1004</v>
      </c>
      <c r="AM72" s="49">
        <v>973</v>
      </c>
      <c r="AN72" s="49">
        <v>934</v>
      </c>
      <c r="AO72" s="49">
        <v>914</v>
      </c>
      <c r="AP72" s="49">
        <v>905</v>
      </c>
      <c r="AQ72" s="49">
        <v>903</v>
      </c>
      <c r="AR72" s="49">
        <v>858</v>
      </c>
      <c r="AS72" s="49">
        <v>828</v>
      </c>
    </row>
    <row r="73" spans="1:45" x14ac:dyDescent="0.3">
      <c r="A73" t="s">
        <v>11</v>
      </c>
      <c r="B73">
        <v>71</v>
      </c>
      <c r="C73">
        <v>643</v>
      </c>
      <c r="D73">
        <v>692</v>
      </c>
      <c r="E73">
        <v>654</v>
      </c>
      <c r="F73">
        <v>604</v>
      </c>
      <c r="G73">
        <v>638</v>
      </c>
      <c r="H73">
        <v>630</v>
      </c>
      <c r="I73">
        <v>617</v>
      </c>
      <c r="J73">
        <v>664</v>
      </c>
      <c r="K73">
        <v>617</v>
      </c>
      <c r="L73">
        <v>616</v>
      </c>
      <c r="M73">
        <v>620</v>
      </c>
      <c r="N73">
        <v>551</v>
      </c>
      <c r="O73">
        <v>607</v>
      </c>
      <c r="P73">
        <v>596</v>
      </c>
      <c r="Q73">
        <v>661</v>
      </c>
      <c r="R73">
        <v>640</v>
      </c>
      <c r="S73" s="48">
        <v>718</v>
      </c>
      <c r="T73" s="48">
        <v>952</v>
      </c>
      <c r="U73" s="48">
        <v>865</v>
      </c>
      <c r="V73" s="48">
        <v>826</v>
      </c>
      <c r="W73" s="66">
        <v>782</v>
      </c>
      <c r="X73" s="49">
        <v>778</v>
      </c>
      <c r="Y73" s="49">
        <v>740</v>
      </c>
      <c r="Z73" s="49">
        <v>789</v>
      </c>
      <c r="AA73" s="49">
        <v>787</v>
      </c>
      <c r="AB73" s="49">
        <v>831</v>
      </c>
      <c r="AC73" s="49">
        <v>850</v>
      </c>
      <c r="AD73" s="49">
        <v>883</v>
      </c>
      <c r="AE73" s="49">
        <v>918</v>
      </c>
      <c r="AF73" s="49">
        <v>962</v>
      </c>
      <c r="AG73" s="49">
        <v>947</v>
      </c>
      <c r="AH73" s="49">
        <v>906</v>
      </c>
      <c r="AI73" s="49">
        <v>955</v>
      </c>
      <c r="AJ73" s="49">
        <v>988</v>
      </c>
      <c r="AK73" s="49">
        <v>1019</v>
      </c>
      <c r="AL73" s="49">
        <v>985</v>
      </c>
      <c r="AM73" s="49">
        <v>987</v>
      </c>
      <c r="AN73" s="49">
        <v>956</v>
      </c>
      <c r="AO73" s="49">
        <v>919</v>
      </c>
      <c r="AP73" s="49">
        <v>900</v>
      </c>
      <c r="AQ73" s="49">
        <v>890</v>
      </c>
      <c r="AR73" s="49">
        <v>889</v>
      </c>
      <c r="AS73" s="49">
        <v>845</v>
      </c>
    </row>
    <row r="74" spans="1:45" x14ac:dyDescent="0.3">
      <c r="A74" t="s">
        <v>11</v>
      </c>
      <c r="B74">
        <v>72</v>
      </c>
      <c r="C74">
        <v>642</v>
      </c>
      <c r="D74">
        <v>626</v>
      </c>
      <c r="E74">
        <v>662</v>
      </c>
      <c r="F74">
        <v>627</v>
      </c>
      <c r="G74">
        <v>583</v>
      </c>
      <c r="H74">
        <v>602</v>
      </c>
      <c r="I74">
        <v>603</v>
      </c>
      <c r="J74">
        <v>599</v>
      </c>
      <c r="K74">
        <v>637</v>
      </c>
      <c r="L74">
        <v>598</v>
      </c>
      <c r="M74">
        <v>598</v>
      </c>
      <c r="N74">
        <v>597</v>
      </c>
      <c r="O74">
        <v>540</v>
      </c>
      <c r="P74">
        <v>594</v>
      </c>
      <c r="Q74">
        <v>577</v>
      </c>
      <c r="R74">
        <v>642</v>
      </c>
      <c r="S74" s="48">
        <v>615</v>
      </c>
      <c r="T74" s="48">
        <v>703</v>
      </c>
      <c r="U74" s="48">
        <v>931</v>
      </c>
      <c r="V74" s="48">
        <v>838</v>
      </c>
      <c r="W74" s="66">
        <v>789</v>
      </c>
      <c r="X74" s="49">
        <v>753</v>
      </c>
      <c r="Y74" s="49">
        <v>760</v>
      </c>
      <c r="Z74" s="49">
        <v>722</v>
      </c>
      <c r="AA74" s="49">
        <v>770</v>
      </c>
      <c r="AB74" s="49">
        <v>769</v>
      </c>
      <c r="AC74" s="49">
        <v>811</v>
      </c>
      <c r="AD74" s="49">
        <v>830</v>
      </c>
      <c r="AE74" s="49">
        <v>863</v>
      </c>
      <c r="AF74" s="49">
        <v>897</v>
      </c>
      <c r="AG74" s="49">
        <v>940</v>
      </c>
      <c r="AH74" s="49">
        <v>926</v>
      </c>
      <c r="AI74" s="49">
        <v>887</v>
      </c>
      <c r="AJ74" s="49">
        <v>935</v>
      </c>
      <c r="AK74" s="49">
        <v>967</v>
      </c>
      <c r="AL74" s="49">
        <v>997</v>
      </c>
      <c r="AM74" s="49">
        <v>965</v>
      </c>
      <c r="AN74" s="49">
        <v>967</v>
      </c>
      <c r="AO74" s="49">
        <v>937</v>
      </c>
      <c r="AP74" s="49">
        <v>901</v>
      </c>
      <c r="AQ74" s="49">
        <v>883</v>
      </c>
      <c r="AR74" s="49">
        <v>874</v>
      </c>
      <c r="AS74" s="49">
        <v>873</v>
      </c>
    </row>
    <row r="75" spans="1:45" x14ac:dyDescent="0.3">
      <c r="A75" t="s">
        <v>11</v>
      </c>
      <c r="B75">
        <v>73</v>
      </c>
      <c r="C75">
        <v>587</v>
      </c>
      <c r="D75">
        <v>626</v>
      </c>
      <c r="E75">
        <v>598</v>
      </c>
      <c r="F75">
        <v>621</v>
      </c>
      <c r="G75">
        <v>599</v>
      </c>
      <c r="H75">
        <v>553</v>
      </c>
      <c r="I75">
        <v>585</v>
      </c>
      <c r="J75">
        <v>581</v>
      </c>
      <c r="K75">
        <v>566</v>
      </c>
      <c r="L75">
        <v>623</v>
      </c>
      <c r="M75">
        <v>583</v>
      </c>
      <c r="N75">
        <v>573</v>
      </c>
      <c r="O75">
        <v>575</v>
      </c>
      <c r="P75">
        <v>518</v>
      </c>
      <c r="Q75">
        <v>578</v>
      </c>
      <c r="R75">
        <v>560</v>
      </c>
      <c r="S75" s="48">
        <v>628</v>
      </c>
      <c r="T75" s="48">
        <v>603</v>
      </c>
      <c r="U75" s="48">
        <v>687</v>
      </c>
      <c r="V75" s="48">
        <v>902</v>
      </c>
      <c r="W75" s="66">
        <v>814</v>
      </c>
      <c r="X75" s="49">
        <v>806</v>
      </c>
      <c r="Y75" s="49">
        <v>738</v>
      </c>
      <c r="Z75" s="49">
        <v>745</v>
      </c>
      <c r="AA75" s="49">
        <v>709</v>
      </c>
      <c r="AB75" s="49">
        <v>756</v>
      </c>
      <c r="AC75" s="49">
        <v>754</v>
      </c>
      <c r="AD75" s="49">
        <v>796</v>
      </c>
      <c r="AE75" s="49">
        <v>815</v>
      </c>
      <c r="AF75" s="49">
        <v>847</v>
      </c>
      <c r="AG75" s="49">
        <v>881</v>
      </c>
      <c r="AH75" s="49">
        <v>923</v>
      </c>
      <c r="AI75" s="49">
        <v>910</v>
      </c>
      <c r="AJ75" s="49">
        <v>872</v>
      </c>
      <c r="AK75" s="49">
        <v>919</v>
      </c>
      <c r="AL75" s="49">
        <v>951</v>
      </c>
      <c r="AM75" s="49">
        <v>981</v>
      </c>
      <c r="AN75" s="49">
        <v>950</v>
      </c>
      <c r="AO75" s="49">
        <v>951</v>
      </c>
      <c r="AP75" s="49">
        <v>923</v>
      </c>
      <c r="AQ75" s="49">
        <v>888</v>
      </c>
      <c r="AR75" s="49">
        <v>870</v>
      </c>
      <c r="AS75" s="49">
        <v>861</v>
      </c>
    </row>
    <row r="76" spans="1:45" x14ac:dyDescent="0.3">
      <c r="A76" t="s">
        <v>11</v>
      </c>
      <c r="B76">
        <v>74</v>
      </c>
      <c r="C76">
        <v>553</v>
      </c>
      <c r="D76">
        <v>557</v>
      </c>
      <c r="E76">
        <v>599</v>
      </c>
      <c r="F76">
        <v>568</v>
      </c>
      <c r="G76">
        <v>576</v>
      </c>
      <c r="H76">
        <v>570</v>
      </c>
      <c r="I76">
        <v>527</v>
      </c>
      <c r="J76">
        <v>555</v>
      </c>
      <c r="K76">
        <v>561</v>
      </c>
      <c r="L76">
        <v>546</v>
      </c>
      <c r="M76">
        <v>588</v>
      </c>
      <c r="N76">
        <v>563</v>
      </c>
      <c r="O76">
        <v>551</v>
      </c>
      <c r="P76">
        <v>556</v>
      </c>
      <c r="Q76">
        <v>507</v>
      </c>
      <c r="R76">
        <v>559</v>
      </c>
      <c r="S76" s="48">
        <v>543</v>
      </c>
      <c r="T76" s="48">
        <v>609</v>
      </c>
      <c r="U76" s="48">
        <v>587</v>
      </c>
      <c r="V76" s="48">
        <v>661</v>
      </c>
      <c r="W76" s="66">
        <v>860</v>
      </c>
      <c r="X76" s="49">
        <v>798</v>
      </c>
      <c r="Y76" s="49">
        <v>784</v>
      </c>
      <c r="Z76" s="49">
        <v>718</v>
      </c>
      <c r="AA76" s="49">
        <v>725</v>
      </c>
      <c r="AB76" s="49">
        <v>690</v>
      </c>
      <c r="AC76" s="49">
        <v>736</v>
      </c>
      <c r="AD76" s="49">
        <v>735</v>
      </c>
      <c r="AE76" s="49">
        <v>776</v>
      </c>
      <c r="AF76" s="49">
        <v>794</v>
      </c>
      <c r="AG76" s="49">
        <v>826</v>
      </c>
      <c r="AH76" s="49">
        <v>859</v>
      </c>
      <c r="AI76" s="49">
        <v>900</v>
      </c>
      <c r="AJ76" s="49">
        <v>888</v>
      </c>
      <c r="AK76" s="49">
        <v>852</v>
      </c>
      <c r="AL76" s="49">
        <v>898</v>
      </c>
      <c r="AM76" s="49">
        <v>929</v>
      </c>
      <c r="AN76" s="49">
        <v>958</v>
      </c>
      <c r="AO76" s="49">
        <v>929</v>
      </c>
      <c r="AP76" s="49">
        <v>930</v>
      </c>
      <c r="AQ76" s="49">
        <v>903</v>
      </c>
      <c r="AR76" s="49">
        <v>869</v>
      </c>
      <c r="AS76" s="49">
        <v>851</v>
      </c>
    </row>
    <row r="77" spans="1:45" x14ac:dyDescent="0.3">
      <c r="A77" t="s">
        <v>11</v>
      </c>
      <c r="B77">
        <v>75</v>
      </c>
      <c r="C77">
        <v>546</v>
      </c>
      <c r="D77">
        <v>527</v>
      </c>
      <c r="E77">
        <v>531</v>
      </c>
      <c r="F77">
        <v>563</v>
      </c>
      <c r="G77">
        <v>536</v>
      </c>
      <c r="H77">
        <v>548</v>
      </c>
      <c r="I77">
        <v>543</v>
      </c>
      <c r="J77">
        <v>506</v>
      </c>
      <c r="K77">
        <v>541</v>
      </c>
      <c r="L77">
        <v>541</v>
      </c>
      <c r="M77">
        <v>509</v>
      </c>
      <c r="N77">
        <v>571</v>
      </c>
      <c r="O77">
        <v>541</v>
      </c>
      <c r="P77">
        <v>530</v>
      </c>
      <c r="Q77">
        <v>536</v>
      </c>
      <c r="R77">
        <v>484</v>
      </c>
      <c r="S77" s="48">
        <v>541</v>
      </c>
      <c r="T77" s="48">
        <v>516</v>
      </c>
      <c r="U77" s="48">
        <v>581</v>
      </c>
      <c r="V77" s="48">
        <v>558</v>
      </c>
      <c r="W77" s="66">
        <v>638</v>
      </c>
      <c r="X77" s="49">
        <v>851</v>
      </c>
      <c r="Y77" s="49">
        <v>768</v>
      </c>
      <c r="Z77" s="49">
        <v>756</v>
      </c>
      <c r="AA77" s="49">
        <v>693</v>
      </c>
      <c r="AB77" s="49">
        <v>700</v>
      </c>
      <c r="AC77" s="49">
        <v>666</v>
      </c>
      <c r="AD77" s="49">
        <v>710</v>
      </c>
      <c r="AE77" s="49">
        <v>710</v>
      </c>
      <c r="AF77" s="49">
        <v>749</v>
      </c>
      <c r="AG77" s="49">
        <v>767</v>
      </c>
      <c r="AH77" s="49">
        <v>798</v>
      </c>
      <c r="AI77" s="49">
        <v>831</v>
      </c>
      <c r="AJ77" s="49">
        <v>870</v>
      </c>
      <c r="AK77" s="49">
        <v>859</v>
      </c>
      <c r="AL77" s="49">
        <v>825</v>
      </c>
      <c r="AM77" s="49">
        <v>870</v>
      </c>
      <c r="AN77" s="49">
        <v>900</v>
      </c>
      <c r="AO77" s="49">
        <v>929</v>
      </c>
      <c r="AP77" s="49">
        <v>900</v>
      </c>
      <c r="AQ77" s="49">
        <v>902</v>
      </c>
      <c r="AR77" s="49">
        <v>876</v>
      </c>
      <c r="AS77" s="49">
        <v>844</v>
      </c>
    </row>
    <row r="78" spans="1:45" x14ac:dyDescent="0.3">
      <c r="A78" t="s">
        <v>11</v>
      </c>
      <c r="B78">
        <v>76</v>
      </c>
      <c r="C78">
        <v>512</v>
      </c>
      <c r="D78">
        <v>500</v>
      </c>
      <c r="E78">
        <v>486</v>
      </c>
      <c r="F78">
        <v>506</v>
      </c>
      <c r="G78">
        <v>519</v>
      </c>
      <c r="H78">
        <v>503</v>
      </c>
      <c r="I78">
        <v>514</v>
      </c>
      <c r="J78">
        <v>522</v>
      </c>
      <c r="K78">
        <v>483</v>
      </c>
      <c r="L78">
        <v>503</v>
      </c>
      <c r="M78">
        <v>513</v>
      </c>
      <c r="N78">
        <v>491</v>
      </c>
      <c r="O78">
        <v>544</v>
      </c>
      <c r="P78">
        <v>523</v>
      </c>
      <c r="Q78">
        <v>509</v>
      </c>
      <c r="R78">
        <v>516</v>
      </c>
      <c r="S78" s="48">
        <v>466</v>
      </c>
      <c r="T78" s="48">
        <v>516</v>
      </c>
      <c r="U78" s="48">
        <v>486</v>
      </c>
      <c r="V78" s="48">
        <v>551</v>
      </c>
      <c r="W78" s="66">
        <v>555</v>
      </c>
      <c r="X78" s="49">
        <v>620</v>
      </c>
      <c r="Y78" s="49">
        <v>820</v>
      </c>
      <c r="Z78" s="49">
        <v>740</v>
      </c>
      <c r="AA78" s="49">
        <v>729</v>
      </c>
      <c r="AB78" s="49">
        <v>669</v>
      </c>
      <c r="AC78" s="49">
        <v>676</v>
      </c>
      <c r="AD78" s="49">
        <v>644</v>
      </c>
      <c r="AE78" s="49">
        <v>686</v>
      </c>
      <c r="AF78" s="49">
        <v>686</v>
      </c>
      <c r="AG78" s="49">
        <v>724</v>
      </c>
      <c r="AH78" s="49">
        <v>742</v>
      </c>
      <c r="AI78" s="49">
        <v>773</v>
      </c>
      <c r="AJ78" s="49">
        <v>804</v>
      </c>
      <c r="AK78" s="49">
        <v>843</v>
      </c>
      <c r="AL78" s="49">
        <v>832</v>
      </c>
      <c r="AM78" s="49">
        <v>800</v>
      </c>
      <c r="AN78" s="49">
        <v>844</v>
      </c>
      <c r="AO78" s="49">
        <v>874</v>
      </c>
      <c r="AP78" s="49">
        <v>901</v>
      </c>
      <c r="AQ78" s="49">
        <v>874</v>
      </c>
      <c r="AR78" s="49">
        <v>876</v>
      </c>
      <c r="AS78" s="49">
        <v>851</v>
      </c>
    </row>
    <row r="79" spans="1:45" x14ac:dyDescent="0.3">
      <c r="A79" t="s">
        <v>11</v>
      </c>
      <c r="B79">
        <v>77</v>
      </c>
      <c r="C79">
        <v>498</v>
      </c>
      <c r="D79">
        <v>465</v>
      </c>
      <c r="E79">
        <v>468</v>
      </c>
      <c r="F79">
        <v>461</v>
      </c>
      <c r="G79">
        <v>468</v>
      </c>
      <c r="H79">
        <v>484</v>
      </c>
      <c r="I79">
        <v>471</v>
      </c>
      <c r="J79">
        <v>493</v>
      </c>
      <c r="K79">
        <v>490</v>
      </c>
      <c r="L79">
        <v>450</v>
      </c>
      <c r="M79">
        <v>475</v>
      </c>
      <c r="N79">
        <v>499</v>
      </c>
      <c r="O79">
        <v>465</v>
      </c>
      <c r="P79">
        <v>527</v>
      </c>
      <c r="Q79">
        <v>505</v>
      </c>
      <c r="R79">
        <v>489</v>
      </c>
      <c r="S79" s="48">
        <v>481</v>
      </c>
      <c r="T79" s="48">
        <v>442</v>
      </c>
      <c r="U79" s="48">
        <v>489</v>
      </c>
      <c r="V79" s="48">
        <v>457</v>
      </c>
      <c r="W79" s="66">
        <v>521</v>
      </c>
      <c r="X79" s="49">
        <v>518</v>
      </c>
      <c r="Y79" s="49">
        <v>590</v>
      </c>
      <c r="Z79" s="49">
        <v>782</v>
      </c>
      <c r="AA79" s="49">
        <v>707</v>
      </c>
      <c r="AB79" s="49">
        <v>696</v>
      </c>
      <c r="AC79" s="49">
        <v>639</v>
      </c>
      <c r="AD79" s="49">
        <v>646</v>
      </c>
      <c r="AE79" s="49">
        <v>616</v>
      </c>
      <c r="AF79" s="49">
        <v>657</v>
      </c>
      <c r="AG79" s="49">
        <v>657</v>
      </c>
      <c r="AH79" s="49">
        <v>693</v>
      </c>
      <c r="AI79" s="49">
        <v>711</v>
      </c>
      <c r="AJ79" s="49">
        <v>741</v>
      </c>
      <c r="AK79" s="49">
        <v>771</v>
      </c>
      <c r="AL79" s="49">
        <v>808</v>
      </c>
      <c r="AM79" s="49">
        <v>799</v>
      </c>
      <c r="AN79" s="49">
        <v>768</v>
      </c>
      <c r="AO79" s="49">
        <v>811</v>
      </c>
      <c r="AP79" s="49">
        <v>840</v>
      </c>
      <c r="AQ79" s="49">
        <v>867</v>
      </c>
      <c r="AR79" s="49">
        <v>842</v>
      </c>
      <c r="AS79" s="49">
        <v>844</v>
      </c>
    </row>
    <row r="80" spans="1:45" x14ac:dyDescent="0.3">
      <c r="A80" t="s">
        <v>11</v>
      </c>
      <c r="B80">
        <v>78</v>
      </c>
      <c r="C80">
        <v>446</v>
      </c>
      <c r="D80">
        <v>457</v>
      </c>
      <c r="E80">
        <v>442</v>
      </c>
      <c r="F80">
        <v>433</v>
      </c>
      <c r="G80">
        <v>422</v>
      </c>
      <c r="H80">
        <v>441</v>
      </c>
      <c r="I80">
        <v>447</v>
      </c>
      <c r="J80">
        <v>439</v>
      </c>
      <c r="K80">
        <v>461</v>
      </c>
      <c r="L80">
        <v>463</v>
      </c>
      <c r="M80">
        <v>420</v>
      </c>
      <c r="N80">
        <v>454</v>
      </c>
      <c r="O80">
        <v>475</v>
      </c>
      <c r="P80">
        <v>442</v>
      </c>
      <c r="Q80">
        <v>502</v>
      </c>
      <c r="R80">
        <v>483</v>
      </c>
      <c r="S80" s="48">
        <v>474</v>
      </c>
      <c r="T80" s="48">
        <v>461</v>
      </c>
      <c r="U80" s="48">
        <v>415</v>
      </c>
      <c r="V80" s="48">
        <v>472</v>
      </c>
      <c r="W80" s="66">
        <v>451</v>
      </c>
      <c r="X80" s="49">
        <v>519</v>
      </c>
      <c r="Y80" s="49">
        <v>500</v>
      </c>
      <c r="Z80" s="49">
        <v>569</v>
      </c>
      <c r="AA80" s="49">
        <v>755</v>
      </c>
      <c r="AB80" s="49">
        <v>682</v>
      </c>
      <c r="AC80" s="49">
        <v>672</v>
      </c>
      <c r="AD80" s="49">
        <v>617</v>
      </c>
      <c r="AE80" s="49">
        <v>624</v>
      </c>
      <c r="AF80" s="49">
        <v>596</v>
      </c>
      <c r="AG80" s="49">
        <v>635</v>
      </c>
      <c r="AH80" s="49">
        <v>636</v>
      </c>
      <c r="AI80" s="49">
        <v>671</v>
      </c>
      <c r="AJ80" s="49">
        <v>688</v>
      </c>
      <c r="AK80" s="49">
        <v>717</v>
      </c>
      <c r="AL80" s="49">
        <v>747</v>
      </c>
      <c r="AM80" s="49">
        <v>783</v>
      </c>
      <c r="AN80" s="49">
        <v>774</v>
      </c>
      <c r="AO80" s="49">
        <v>745</v>
      </c>
      <c r="AP80" s="49">
        <v>787</v>
      </c>
      <c r="AQ80" s="49">
        <v>815</v>
      </c>
      <c r="AR80" s="49">
        <v>842</v>
      </c>
      <c r="AS80" s="49">
        <v>818</v>
      </c>
    </row>
    <row r="81" spans="1:45" x14ac:dyDescent="0.3">
      <c r="A81" t="s">
        <v>11</v>
      </c>
      <c r="B81">
        <v>79</v>
      </c>
      <c r="C81">
        <v>467</v>
      </c>
      <c r="D81">
        <v>404</v>
      </c>
      <c r="E81">
        <v>417</v>
      </c>
      <c r="F81">
        <v>411</v>
      </c>
      <c r="G81">
        <v>400</v>
      </c>
      <c r="H81">
        <v>392</v>
      </c>
      <c r="I81">
        <v>421</v>
      </c>
      <c r="J81">
        <v>423</v>
      </c>
      <c r="K81">
        <v>408</v>
      </c>
      <c r="L81">
        <v>425</v>
      </c>
      <c r="M81">
        <v>442</v>
      </c>
      <c r="N81">
        <v>395</v>
      </c>
      <c r="O81">
        <v>429</v>
      </c>
      <c r="P81">
        <v>453</v>
      </c>
      <c r="Q81">
        <v>413</v>
      </c>
      <c r="R81">
        <v>483</v>
      </c>
      <c r="S81" s="48">
        <v>454</v>
      </c>
      <c r="T81" s="48">
        <v>451</v>
      </c>
      <c r="U81" s="48">
        <v>435</v>
      </c>
      <c r="V81" s="48">
        <v>393</v>
      </c>
      <c r="W81" s="66">
        <v>443</v>
      </c>
      <c r="X81" s="49">
        <v>435</v>
      </c>
      <c r="Y81" s="49">
        <v>495</v>
      </c>
      <c r="Z81" s="49">
        <v>476</v>
      </c>
      <c r="AA81" s="49">
        <v>543</v>
      </c>
      <c r="AB81" s="49">
        <v>720</v>
      </c>
      <c r="AC81" s="49">
        <v>651</v>
      </c>
      <c r="AD81" s="49">
        <v>641</v>
      </c>
      <c r="AE81" s="49">
        <v>589</v>
      </c>
      <c r="AF81" s="49">
        <v>596</v>
      </c>
      <c r="AG81" s="49">
        <v>570</v>
      </c>
      <c r="AH81" s="49">
        <v>607</v>
      </c>
      <c r="AI81" s="49">
        <v>608</v>
      </c>
      <c r="AJ81" s="49">
        <v>642</v>
      </c>
      <c r="AK81" s="49">
        <v>659</v>
      </c>
      <c r="AL81" s="49">
        <v>688</v>
      </c>
      <c r="AM81" s="49">
        <v>716</v>
      </c>
      <c r="AN81" s="49">
        <v>751</v>
      </c>
      <c r="AO81" s="49">
        <v>743</v>
      </c>
      <c r="AP81" s="49">
        <v>716</v>
      </c>
      <c r="AQ81" s="49">
        <v>756</v>
      </c>
      <c r="AR81" s="49">
        <v>783</v>
      </c>
      <c r="AS81" s="49">
        <v>809</v>
      </c>
    </row>
    <row r="82" spans="1:45" x14ac:dyDescent="0.3">
      <c r="A82" t="s">
        <v>11</v>
      </c>
      <c r="B82">
        <v>80</v>
      </c>
      <c r="C82">
        <v>425</v>
      </c>
      <c r="D82">
        <v>421</v>
      </c>
      <c r="E82">
        <v>364</v>
      </c>
      <c r="F82">
        <v>378</v>
      </c>
      <c r="G82">
        <v>376</v>
      </c>
      <c r="H82">
        <v>359</v>
      </c>
      <c r="I82">
        <v>359</v>
      </c>
      <c r="J82">
        <v>394</v>
      </c>
      <c r="K82">
        <v>396</v>
      </c>
      <c r="L82">
        <v>370</v>
      </c>
      <c r="M82">
        <v>390</v>
      </c>
      <c r="N82">
        <v>418</v>
      </c>
      <c r="O82">
        <v>370</v>
      </c>
      <c r="P82">
        <v>396</v>
      </c>
      <c r="Q82">
        <v>420</v>
      </c>
      <c r="R82">
        <v>388</v>
      </c>
      <c r="S82" s="48">
        <v>458</v>
      </c>
      <c r="T82" s="48">
        <v>433</v>
      </c>
      <c r="U82" s="48">
        <v>411</v>
      </c>
      <c r="V82" s="48">
        <v>418</v>
      </c>
      <c r="W82" s="66">
        <v>380</v>
      </c>
      <c r="X82" s="49">
        <v>429</v>
      </c>
      <c r="Y82" s="49">
        <v>413</v>
      </c>
      <c r="Z82" s="49">
        <v>470</v>
      </c>
      <c r="AA82" s="49">
        <v>453</v>
      </c>
      <c r="AB82" s="49">
        <v>516</v>
      </c>
      <c r="AC82" s="49">
        <v>685</v>
      </c>
      <c r="AD82" s="49">
        <v>620</v>
      </c>
      <c r="AE82" s="49">
        <v>611</v>
      </c>
      <c r="AF82" s="49">
        <v>562</v>
      </c>
      <c r="AG82" s="49">
        <v>569</v>
      </c>
      <c r="AH82" s="49">
        <v>544</v>
      </c>
      <c r="AI82" s="49">
        <v>580</v>
      </c>
      <c r="AJ82" s="49">
        <v>581</v>
      </c>
      <c r="AK82" s="49">
        <v>614</v>
      </c>
      <c r="AL82" s="49">
        <v>630</v>
      </c>
      <c r="AM82" s="49">
        <v>658</v>
      </c>
      <c r="AN82" s="49">
        <v>686</v>
      </c>
      <c r="AO82" s="49">
        <v>719</v>
      </c>
      <c r="AP82" s="49">
        <v>712</v>
      </c>
      <c r="AQ82" s="49">
        <v>687</v>
      </c>
      <c r="AR82" s="49">
        <v>725</v>
      </c>
      <c r="AS82" s="49">
        <v>752</v>
      </c>
    </row>
    <row r="83" spans="1:45" x14ac:dyDescent="0.3">
      <c r="A83" t="s">
        <v>11</v>
      </c>
      <c r="B83">
        <v>81</v>
      </c>
      <c r="C83">
        <v>414</v>
      </c>
      <c r="D83">
        <v>381</v>
      </c>
      <c r="E83">
        <v>374</v>
      </c>
      <c r="F83">
        <v>321</v>
      </c>
      <c r="G83">
        <v>340</v>
      </c>
      <c r="H83">
        <v>340</v>
      </c>
      <c r="I83">
        <v>328</v>
      </c>
      <c r="J83">
        <v>311</v>
      </c>
      <c r="K83">
        <v>358</v>
      </c>
      <c r="L83">
        <v>368</v>
      </c>
      <c r="M83">
        <v>332</v>
      </c>
      <c r="N83">
        <v>361</v>
      </c>
      <c r="O83">
        <v>391</v>
      </c>
      <c r="P83">
        <v>346</v>
      </c>
      <c r="Q83">
        <v>364</v>
      </c>
      <c r="R83">
        <v>393</v>
      </c>
      <c r="S83" s="48">
        <v>367</v>
      </c>
      <c r="T83" s="48">
        <v>429</v>
      </c>
      <c r="U83" s="48">
        <v>411</v>
      </c>
      <c r="V83" s="48">
        <v>385</v>
      </c>
      <c r="W83" s="66">
        <v>385</v>
      </c>
      <c r="X83" s="49">
        <v>362</v>
      </c>
      <c r="Y83" s="49">
        <v>404</v>
      </c>
      <c r="Z83" s="49">
        <v>390</v>
      </c>
      <c r="AA83" s="49">
        <v>443</v>
      </c>
      <c r="AB83" s="49">
        <v>428</v>
      </c>
      <c r="AC83" s="49">
        <v>488</v>
      </c>
      <c r="AD83" s="49">
        <v>648</v>
      </c>
      <c r="AE83" s="49">
        <v>586</v>
      </c>
      <c r="AF83" s="49">
        <v>579</v>
      </c>
      <c r="AG83" s="49">
        <v>533</v>
      </c>
      <c r="AH83" s="49">
        <v>539</v>
      </c>
      <c r="AI83" s="49">
        <v>516</v>
      </c>
      <c r="AJ83" s="49">
        <v>550</v>
      </c>
      <c r="AK83" s="49">
        <v>552</v>
      </c>
      <c r="AL83" s="49">
        <v>583</v>
      </c>
      <c r="AM83" s="49">
        <v>599</v>
      </c>
      <c r="AN83" s="49">
        <v>626</v>
      </c>
      <c r="AO83" s="49">
        <v>653</v>
      </c>
      <c r="AP83" s="49">
        <v>685</v>
      </c>
      <c r="AQ83" s="49">
        <v>678</v>
      </c>
      <c r="AR83" s="49">
        <v>655</v>
      </c>
      <c r="AS83" s="49">
        <v>693</v>
      </c>
    </row>
    <row r="84" spans="1:45" x14ac:dyDescent="0.3">
      <c r="A84" t="s">
        <v>11</v>
      </c>
      <c r="B84">
        <v>82</v>
      </c>
      <c r="C84">
        <v>276</v>
      </c>
      <c r="D84">
        <v>367</v>
      </c>
      <c r="E84">
        <v>331</v>
      </c>
      <c r="F84">
        <v>329</v>
      </c>
      <c r="G84">
        <v>282</v>
      </c>
      <c r="H84">
        <v>311</v>
      </c>
      <c r="I84">
        <v>310</v>
      </c>
      <c r="J84">
        <v>290</v>
      </c>
      <c r="K84">
        <v>284</v>
      </c>
      <c r="L84">
        <v>330</v>
      </c>
      <c r="M84">
        <v>325</v>
      </c>
      <c r="N84">
        <v>305</v>
      </c>
      <c r="O84">
        <v>335</v>
      </c>
      <c r="P84">
        <v>357</v>
      </c>
      <c r="Q84">
        <v>324</v>
      </c>
      <c r="R84">
        <v>339</v>
      </c>
      <c r="S84" s="48">
        <v>354</v>
      </c>
      <c r="T84" s="48">
        <v>337</v>
      </c>
      <c r="U84" s="48">
        <v>401</v>
      </c>
      <c r="V84" s="48">
        <v>379</v>
      </c>
      <c r="W84" s="66">
        <v>367</v>
      </c>
      <c r="X84" s="49">
        <v>359</v>
      </c>
      <c r="Y84" s="49">
        <v>334</v>
      </c>
      <c r="Z84" s="49">
        <v>372</v>
      </c>
      <c r="AA84" s="49">
        <v>360</v>
      </c>
      <c r="AB84" s="49">
        <v>410</v>
      </c>
      <c r="AC84" s="49">
        <v>396</v>
      </c>
      <c r="AD84" s="49">
        <v>452</v>
      </c>
      <c r="AE84" s="49">
        <v>600</v>
      </c>
      <c r="AF84" s="49">
        <v>544</v>
      </c>
      <c r="AG84" s="49">
        <v>537</v>
      </c>
      <c r="AH84" s="49">
        <v>495</v>
      </c>
      <c r="AI84" s="49">
        <v>501</v>
      </c>
      <c r="AJ84" s="49">
        <v>480</v>
      </c>
      <c r="AK84" s="49">
        <v>513</v>
      </c>
      <c r="AL84" s="49">
        <v>515</v>
      </c>
      <c r="AM84" s="49">
        <v>543</v>
      </c>
      <c r="AN84" s="49">
        <v>559</v>
      </c>
      <c r="AO84" s="49">
        <v>585</v>
      </c>
      <c r="AP84" s="49">
        <v>610</v>
      </c>
      <c r="AQ84" s="49">
        <v>641</v>
      </c>
      <c r="AR84" s="49">
        <v>635</v>
      </c>
      <c r="AS84" s="49">
        <v>614</v>
      </c>
    </row>
    <row r="85" spans="1:45" x14ac:dyDescent="0.3">
      <c r="A85" t="s">
        <v>11</v>
      </c>
      <c r="B85">
        <v>83</v>
      </c>
      <c r="C85">
        <v>192</v>
      </c>
      <c r="D85">
        <v>256</v>
      </c>
      <c r="E85">
        <v>332</v>
      </c>
      <c r="F85">
        <v>290</v>
      </c>
      <c r="G85">
        <v>293</v>
      </c>
      <c r="H85">
        <v>259</v>
      </c>
      <c r="I85">
        <v>277</v>
      </c>
      <c r="J85">
        <v>276</v>
      </c>
      <c r="K85">
        <v>269</v>
      </c>
      <c r="L85">
        <v>260</v>
      </c>
      <c r="M85">
        <v>293</v>
      </c>
      <c r="N85">
        <v>297</v>
      </c>
      <c r="O85">
        <v>284</v>
      </c>
      <c r="P85">
        <v>313</v>
      </c>
      <c r="Q85">
        <v>318</v>
      </c>
      <c r="R85">
        <v>295</v>
      </c>
      <c r="S85" s="48">
        <v>308</v>
      </c>
      <c r="T85" s="48">
        <v>329</v>
      </c>
      <c r="U85" s="48">
        <v>323</v>
      </c>
      <c r="V85" s="48">
        <v>367</v>
      </c>
      <c r="W85" s="66">
        <v>368</v>
      </c>
      <c r="X85" s="49">
        <v>340</v>
      </c>
      <c r="Y85" s="49">
        <v>332</v>
      </c>
      <c r="Z85" s="49">
        <v>308</v>
      </c>
      <c r="AA85" s="49">
        <v>344</v>
      </c>
      <c r="AB85" s="49">
        <v>334</v>
      </c>
      <c r="AC85" s="49">
        <v>379</v>
      </c>
      <c r="AD85" s="49">
        <v>367</v>
      </c>
      <c r="AE85" s="49">
        <v>419</v>
      </c>
      <c r="AF85" s="49">
        <v>557</v>
      </c>
      <c r="AG85" s="49">
        <v>505</v>
      </c>
      <c r="AH85" s="49">
        <v>499</v>
      </c>
      <c r="AI85" s="49">
        <v>461</v>
      </c>
      <c r="AJ85" s="49">
        <v>467</v>
      </c>
      <c r="AK85" s="49">
        <v>448</v>
      </c>
      <c r="AL85" s="49">
        <v>478</v>
      </c>
      <c r="AM85" s="49">
        <v>480</v>
      </c>
      <c r="AN85" s="49">
        <v>508</v>
      </c>
      <c r="AO85" s="49">
        <v>522</v>
      </c>
      <c r="AP85" s="49">
        <v>547</v>
      </c>
      <c r="AQ85" s="49">
        <v>571</v>
      </c>
      <c r="AR85" s="49">
        <v>600</v>
      </c>
      <c r="AS85" s="49">
        <v>595</v>
      </c>
    </row>
    <row r="86" spans="1:45" x14ac:dyDescent="0.3">
      <c r="A86" t="s">
        <v>11</v>
      </c>
      <c r="B86">
        <v>84</v>
      </c>
      <c r="C86">
        <v>148</v>
      </c>
      <c r="D86">
        <v>175</v>
      </c>
      <c r="E86">
        <v>226</v>
      </c>
      <c r="F86">
        <v>285</v>
      </c>
      <c r="G86">
        <v>256</v>
      </c>
      <c r="H86">
        <v>256</v>
      </c>
      <c r="I86">
        <v>234</v>
      </c>
      <c r="J86">
        <v>250</v>
      </c>
      <c r="K86">
        <v>241</v>
      </c>
      <c r="L86">
        <v>242</v>
      </c>
      <c r="M86">
        <v>226</v>
      </c>
      <c r="N86">
        <v>263</v>
      </c>
      <c r="O86">
        <v>274</v>
      </c>
      <c r="P86">
        <v>254</v>
      </c>
      <c r="Q86">
        <v>286</v>
      </c>
      <c r="R86">
        <v>286</v>
      </c>
      <c r="S86" s="48">
        <v>263</v>
      </c>
      <c r="T86" s="48">
        <v>273</v>
      </c>
      <c r="U86" s="48">
        <v>294</v>
      </c>
      <c r="V86" s="48">
        <v>306</v>
      </c>
      <c r="W86" s="66">
        <v>321</v>
      </c>
      <c r="X86" s="49">
        <v>311</v>
      </c>
      <c r="Y86" s="49">
        <v>308</v>
      </c>
      <c r="Z86" s="49">
        <v>301</v>
      </c>
      <c r="AA86" s="49">
        <v>279</v>
      </c>
      <c r="AB86" s="49">
        <v>312</v>
      </c>
      <c r="AC86" s="49">
        <v>303</v>
      </c>
      <c r="AD86" s="49">
        <v>345</v>
      </c>
      <c r="AE86" s="49">
        <v>335</v>
      </c>
      <c r="AF86" s="49">
        <v>382</v>
      </c>
      <c r="AG86" s="49">
        <v>508</v>
      </c>
      <c r="AH86" s="49">
        <v>462</v>
      </c>
      <c r="AI86" s="49">
        <v>457</v>
      </c>
      <c r="AJ86" s="49">
        <v>422</v>
      </c>
      <c r="AK86" s="49">
        <v>428</v>
      </c>
      <c r="AL86" s="49">
        <v>411</v>
      </c>
      <c r="AM86" s="49">
        <v>439</v>
      </c>
      <c r="AN86" s="49">
        <v>442</v>
      </c>
      <c r="AO86" s="49">
        <v>467</v>
      </c>
      <c r="AP86" s="49">
        <v>481</v>
      </c>
      <c r="AQ86" s="49">
        <v>504</v>
      </c>
      <c r="AR86" s="49">
        <v>527</v>
      </c>
      <c r="AS86" s="49">
        <v>554</v>
      </c>
    </row>
    <row r="87" spans="1:45" x14ac:dyDescent="0.3">
      <c r="A87" t="s">
        <v>11</v>
      </c>
      <c r="B87">
        <v>85</v>
      </c>
      <c r="C87">
        <v>137</v>
      </c>
      <c r="D87">
        <v>128</v>
      </c>
      <c r="E87">
        <v>160</v>
      </c>
      <c r="F87">
        <v>202</v>
      </c>
      <c r="G87">
        <v>240</v>
      </c>
      <c r="H87">
        <v>216</v>
      </c>
      <c r="I87">
        <v>225</v>
      </c>
      <c r="J87">
        <v>208</v>
      </c>
      <c r="K87">
        <v>211</v>
      </c>
      <c r="L87">
        <v>207</v>
      </c>
      <c r="M87">
        <v>213</v>
      </c>
      <c r="N87">
        <v>199</v>
      </c>
      <c r="O87">
        <v>226</v>
      </c>
      <c r="P87">
        <v>257</v>
      </c>
      <c r="Q87">
        <v>226</v>
      </c>
      <c r="R87">
        <v>257</v>
      </c>
      <c r="S87" s="48">
        <v>251</v>
      </c>
      <c r="T87" s="48">
        <v>238</v>
      </c>
      <c r="U87" s="48">
        <v>242</v>
      </c>
      <c r="V87" s="48">
        <v>257</v>
      </c>
      <c r="W87" s="66">
        <v>268</v>
      </c>
      <c r="X87" s="49">
        <v>294</v>
      </c>
      <c r="Y87" s="49">
        <v>283</v>
      </c>
      <c r="Z87" s="49">
        <v>279</v>
      </c>
      <c r="AA87" s="49">
        <v>273</v>
      </c>
      <c r="AB87" s="49">
        <v>254</v>
      </c>
      <c r="AC87" s="49">
        <v>284</v>
      </c>
      <c r="AD87" s="49">
        <v>276</v>
      </c>
      <c r="AE87" s="49">
        <v>315</v>
      </c>
      <c r="AF87" s="49">
        <v>305</v>
      </c>
      <c r="AG87" s="49">
        <v>348</v>
      </c>
      <c r="AH87" s="49">
        <v>464</v>
      </c>
      <c r="AI87" s="49">
        <v>422</v>
      </c>
      <c r="AJ87" s="49">
        <v>418</v>
      </c>
      <c r="AK87" s="49">
        <v>387</v>
      </c>
      <c r="AL87" s="49">
        <v>392</v>
      </c>
      <c r="AM87" s="49">
        <v>377</v>
      </c>
      <c r="AN87" s="49">
        <v>403</v>
      </c>
      <c r="AO87" s="49">
        <v>406</v>
      </c>
      <c r="AP87" s="49">
        <v>430</v>
      </c>
      <c r="AQ87" s="49">
        <v>443</v>
      </c>
      <c r="AR87" s="49">
        <v>465</v>
      </c>
      <c r="AS87" s="49">
        <v>487</v>
      </c>
    </row>
    <row r="88" spans="1:45" x14ac:dyDescent="0.3">
      <c r="A88" t="s">
        <v>11</v>
      </c>
      <c r="B88">
        <v>86</v>
      </c>
      <c r="C88">
        <v>121</v>
      </c>
      <c r="D88">
        <v>113</v>
      </c>
      <c r="E88">
        <v>114</v>
      </c>
      <c r="F88">
        <v>142</v>
      </c>
      <c r="G88">
        <v>181</v>
      </c>
      <c r="H88">
        <v>201</v>
      </c>
      <c r="I88">
        <v>190</v>
      </c>
      <c r="J88">
        <v>195</v>
      </c>
      <c r="K88">
        <v>180</v>
      </c>
      <c r="L88">
        <v>184</v>
      </c>
      <c r="M88">
        <v>177</v>
      </c>
      <c r="N88">
        <v>178</v>
      </c>
      <c r="O88">
        <v>163</v>
      </c>
      <c r="P88">
        <v>202</v>
      </c>
      <c r="Q88">
        <v>232</v>
      </c>
      <c r="R88">
        <v>193</v>
      </c>
      <c r="S88" s="48">
        <v>233</v>
      </c>
      <c r="T88" s="48">
        <v>208</v>
      </c>
      <c r="U88" s="48">
        <v>219</v>
      </c>
      <c r="V88" s="48">
        <v>206</v>
      </c>
      <c r="W88" s="66">
        <v>231</v>
      </c>
      <c r="X88" s="49">
        <v>221</v>
      </c>
      <c r="Y88" s="49">
        <v>256</v>
      </c>
      <c r="Z88" s="49">
        <v>248</v>
      </c>
      <c r="AA88" s="49">
        <v>245</v>
      </c>
      <c r="AB88" s="49">
        <v>239</v>
      </c>
      <c r="AC88" s="49">
        <v>223</v>
      </c>
      <c r="AD88" s="49">
        <v>249</v>
      </c>
      <c r="AE88" s="49">
        <v>243</v>
      </c>
      <c r="AF88" s="49">
        <v>277</v>
      </c>
      <c r="AG88" s="49">
        <v>270</v>
      </c>
      <c r="AH88" s="49">
        <v>308</v>
      </c>
      <c r="AI88" s="49">
        <v>411</v>
      </c>
      <c r="AJ88" s="49">
        <v>374</v>
      </c>
      <c r="AK88" s="49">
        <v>371</v>
      </c>
      <c r="AL88" s="49">
        <v>343</v>
      </c>
      <c r="AM88" s="49">
        <v>349</v>
      </c>
      <c r="AN88" s="49">
        <v>336</v>
      </c>
      <c r="AO88" s="49">
        <v>360</v>
      </c>
      <c r="AP88" s="49">
        <v>363</v>
      </c>
      <c r="AQ88" s="49">
        <v>384</v>
      </c>
      <c r="AR88" s="49">
        <v>397</v>
      </c>
      <c r="AS88" s="49">
        <v>417</v>
      </c>
    </row>
    <row r="89" spans="1:45" x14ac:dyDescent="0.3">
      <c r="A89" t="s">
        <v>11</v>
      </c>
      <c r="B89">
        <v>87</v>
      </c>
      <c r="C89">
        <v>94</v>
      </c>
      <c r="D89">
        <v>100</v>
      </c>
      <c r="E89">
        <v>99</v>
      </c>
      <c r="F89">
        <v>90</v>
      </c>
      <c r="G89">
        <v>113</v>
      </c>
      <c r="H89">
        <v>153</v>
      </c>
      <c r="I89">
        <v>172</v>
      </c>
      <c r="J89">
        <v>158</v>
      </c>
      <c r="K89">
        <v>172</v>
      </c>
      <c r="L89">
        <v>161</v>
      </c>
      <c r="M89">
        <v>158</v>
      </c>
      <c r="N89">
        <v>150</v>
      </c>
      <c r="O89">
        <v>150</v>
      </c>
      <c r="P89">
        <v>143</v>
      </c>
      <c r="Q89">
        <v>179</v>
      </c>
      <c r="R89">
        <v>200</v>
      </c>
      <c r="S89" s="48">
        <v>173</v>
      </c>
      <c r="T89" s="48">
        <v>204</v>
      </c>
      <c r="U89" s="48">
        <v>178</v>
      </c>
      <c r="V89" s="48">
        <v>179</v>
      </c>
      <c r="W89" s="66">
        <v>178</v>
      </c>
      <c r="X89" s="49">
        <v>208</v>
      </c>
      <c r="Y89" s="49">
        <v>196</v>
      </c>
      <c r="Z89" s="49">
        <v>227</v>
      </c>
      <c r="AA89" s="49">
        <v>221</v>
      </c>
      <c r="AB89" s="49">
        <v>219</v>
      </c>
      <c r="AC89" s="49">
        <v>214</v>
      </c>
      <c r="AD89" s="49">
        <v>199</v>
      </c>
      <c r="AE89" s="49">
        <v>223</v>
      </c>
      <c r="AF89" s="49">
        <v>218</v>
      </c>
      <c r="AG89" s="49">
        <v>249</v>
      </c>
      <c r="AH89" s="49">
        <v>242</v>
      </c>
      <c r="AI89" s="49">
        <v>277</v>
      </c>
      <c r="AJ89" s="49">
        <v>370</v>
      </c>
      <c r="AK89" s="49">
        <v>337</v>
      </c>
      <c r="AL89" s="49">
        <v>334</v>
      </c>
      <c r="AM89" s="49">
        <v>310</v>
      </c>
      <c r="AN89" s="49">
        <v>315</v>
      </c>
      <c r="AO89" s="49">
        <v>304</v>
      </c>
      <c r="AP89" s="49">
        <v>326</v>
      </c>
      <c r="AQ89" s="49">
        <v>329</v>
      </c>
      <c r="AR89" s="49">
        <v>349</v>
      </c>
      <c r="AS89" s="49">
        <v>360</v>
      </c>
    </row>
    <row r="90" spans="1:45" x14ac:dyDescent="0.3">
      <c r="A90" t="s">
        <v>11</v>
      </c>
      <c r="B90">
        <v>88</v>
      </c>
      <c r="C90">
        <v>86</v>
      </c>
      <c r="D90">
        <v>76</v>
      </c>
      <c r="E90">
        <v>83</v>
      </c>
      <c r="F90">
        <v>77</v>
      </c>
      <c r="G90">
        <v>78</v>
      </c>
      <c r="H90">
        <v>96</v>
      </c>
      <c r="I90">
        <v>136</v>
      </c>
      <c r="J90">
        <v>139</v>
      </c>
      <c r="K90">
        <v>132</v>
      </c>
      <c r="L90">
        <v>147</v>
      </c>
      <c r="M90">
        <v>134</v>
      </c>
      <c r="N90">
        <v>136</v>
      </c>
      <c r="O90">
        <v>125</v>
      </c>
      <c r="P90">
        <v>123</v>
      </c>
      <c r="Q90">
        <v>128</v>
      </c>
      <c r="R90">
        <v>152</v>
      </c>
      <c r="S90" s="48">
        <v>157</v>
      </c>
      <c r="T90" s="48">
        <v>136</v>
      </c>
      <c r="U90" s="48">
        <v>175</v>
      </c>
      <c r="V90" s="48">
        <v>151</v>
      </c>
      <c r="W90" s="66">
        <v>167</v>
      </c>
      <c r="X90" s="49">
        <v>154</v>
      </c>
      <c r="Y90" s="49">
        <v>167</v>
      </c>
      <c r="Z90" s="49">
        <v>159</v>
      </c>
      <c r="AA90" s="49">
        <v>184</v>
      </c>
      <c r="AB90" s="49">
        <v>179</v>
      </c>
      <c r="AC90" s="49">
        <v>177</v>
      </c>
      <c r="AD90" s="49">
        <v>173</v>
      </c>
      <c r="AE90" s="49">
        <v>162</v>
      </c>
      <c r="AF90" s="49">
        <v>182</v>
      </c>
      <c r="AG90" s="49">
        <v>178</v>
      </c>
      <c r="AH90" s="49">
        <v>203</v>
      </c>
      <c r="AI90" s="49">
        <v>198</v>
      </c>
      <c r="AJ90" s="49">
        <v>227</v>
      </c>
      <c r="AK90" s="49">
        <v>304</v>
      </c>
      <c r="AL90" s="49">
        <v>277</v>
      </c>
      <c r="AM90" s="49">
        <v>276</v>
      </c>
      <c r="AN90" s="49">
        <v>256</v>
      </c>
      <c r="AO90" s="49">
        <v>261</v>
      </c>
      <c r="AP90" s="49">
        <v>252</v>
      </c>
      <c r="AQ90" s="49">
        <v>271</v>
      </c>
      <c r="AR90" s="49">
        <v>274</v>
      </c>
      <c r="AS90" s="49">
        <v>290</v>
      </c>
    </row>
    <row r="91" spans="1:45" x14ac:dyDescent="0.3">
      <c r="A91" t="s">
        <v>11</v>
      </c>
      <c r="B91">
        <v>89</v>
      </c>
      <c r="C91">
        <v>53</v>
      </c>
      <c r="D91">
        <v>75</v>
      </c>
      <c r="E91">
        <v>59</v>
      </c>
      <c r="F91">
        <v>64</v>
      </c>
      <c r="G91">
        <v>67</v>
      </c>
      <c r="H91">
        <v>62</v>
      </c>
      <c r="I91">
        <v>84</v>
      </c>
      <c r="J91">
        <v>113</v>
      </c>
      <c r="K91">
        <v>106</v>
      </c>
      <c r="L91">
        <v>104</v>
      </c>
      <c r="M91">
        <v>128</v>
      </c>
      <c r="N91">
        <v>111</v>
      </c>
      <c r="O91">
        <v>117</v>
      </c>
      <c r="P91">
        <v>103</v>
      </c>
      <c r="Q91">
        <v>99</v>
      </c>
      <c r="R91">
        <v>115</v>
      </c>
      <c r="S91" s="48">
        <v>130</v>
      </c>
      <c r="T91" s="48">
        <v>135</v>
      </c>
      <c r="U91" s="48">
        <v>116</v>
      </c>
      <c r="V91" s="48">
        <v>138</v>
      </c>
      <c r="W91" s="66">
        <v>130</v>
      </c>
      <c r="X91" s="49">
        <v>128</v>
      </c>
      <c r="Y91" s="49">
        <v>132</v>
      </c>
      <c r="Z91" s="49">
        <v>143</v>
      </c>
      <c r="AA91" s="49">
        <v>137</v>
      </c>
      <c r="AB91" s="49">
        <v>159</v>
      </c>
      <c r="AC91" s="49">
        <v>155</v>
      </c>
      <c r="AD91" s="49">
        <v>153</v>
      </c>
      <c r="AE91" s="49">
        <v>150</v>
      </c>
      <c r="AF91" s="49">
        <v>141</v>
      </c>
      <c r="AG91" s="49">
        <v>158</v>
      </c>
      <c r="AH91" s="49">
        <v>155</v>
      </c>
      <c r="AI91" s="49">
        <v>177</v>
      </c>
      <c r="AJ91" s="49">
        <v>173</v>
      </c>
      <c r="AK91" s="49">
        <v>198</v>
      </c>
      <c r="AL91" s="49">
        <v>266</v>
      </c>
      <c r="AM91" s="49">
        <v>243</v>
      </c>
      <c r="AN91" s="49">
        <v>242</v>
      </c>
      <c r="AO91" s="49">
        <v>225</v>
      </c>
      <c r="AP91" s="49">
        <v>230</v>
      </c>
      <c r="AQ91" s="49">
        <v>222</v>
      </c>
      <c r="AR91" s="49">
        <v>239</v>
      </c>
      <c r="AS91" s="49">
        <v>242</v>
      </c>
    </row>
    <row r="92" spans="1:45" x14ac:dyDescent="0.3">
      <c r="A92" t="s">
        <v>11</v>
      </c>
      <c r="B92">
        <v>90</v>
      </c>
      <c r="C92">
        <v>171</v>
      </c>
      <c r="D92">
        <v>170</v>
      </c>
      <c r="E92">
        <v>193</v>
      </c>
      <c r="F92">
        <v>197</v>
      </c>
      <c r="G92">
        <v>192</v>
      </c>
      <c r="H92">
        <v>198</v>
      </c>
      <c r="I92">
        <v>195</v>
      </c>
      <c r="J92">
        <v>218</v>
      </c>
      <c r="K92">
        <v>262</v>
      </c>
      <c r="L92">
        <v>290</v>
      </c>
      <c r="M92">
        <v>286</v>
      </c>
      <c r="N92">
        <v>318</v>
      </c>
      <c r="O92">
        <v>341</v>
      </c>
      <c r="P92">
        <v>360</v>
      </c>
      <c r="Q92">
        <v>352</v>
      </c>
      <c r="R92">
        <v>348</v>
      </c>
      <c r="S92" s="48">
        <v>351</v>
      </c>
      <c r="T92" s="48">
        <v>355</v>
      </c>
      <c r="U92" s="48">
        <v>386</v>
      </c>
      <c r="V92" s="48">
        <v>378</v>
      </c>
      <c r="W92" s="66">
        <v>424</v>
      </c>
      <c r="X92" s="49">
        <v>378</v>
      </c>
      <c r="Y92" s="49">
        <v>378</v>
      </c>
      <c r="Z92" s="49">
        <v>383</v>
      </c>
      <c r="AA92" s="49">
        <v>395</v>
      </c>
      <c r="AB92" s="49">
        <v>400</v>
      </c>
      <c r="AC92" s="49">
        <v>421</v>
      </c>
      <c r="AD92" s="49">
        <v>435</v>
      </c>
      <c r="AE92" s="49">
        <v>445</v>
      </c>
      <c r="AF92" s="49">
        <v>451</v>
      </c>
      <c r="AG92" s="49">
        <v>447</v>
      </c>
      <c r="AH92" s="49">
        <v>459</v>
      </c>
      <c r="AI92" s="49">
        <v>467</v>
      </c>
      <c r="AJ92" s="49">
        <v>492</v>
      </c>
      <c r="AK92" s="49">
        <v>509</v>
      </c>
      <c r="AL92" s="49">
        <v>542</v>
      </c>
      <c r="AM92" s="49">
        <v>624</v>
      </c>
      <c r="AN92" s="49">
        <v>670</v>
      </c>
      <c r="AO92" s="49">
        <v>704</v>
      </c>
      <c r="AP92" s="49">
        <v>717</v>
      </c>
      <c r="AQ92" s="49">
        <v>730</v>
      </c>
      <c r="AR92" s="49">
        <v>733</v>
      </c>
      <c r="AS92" s="49">
        <v>749</v>
      </c>
    </row>
    <row r="93" spans="1:45" x14ac:dyDescent="0.3">
      <c r="A93" t="s">
        <v>12</v>
      </c>
      <c r="B93">
        <v>0</v>
      </c>
      <c r="C93">
        <v>751</v>
      </c>
      <c r="D93">
        <v>738</v>
      </c>
      <c r="E93">
        <v>688</v>
      </c>
      <c r="F93">
        <v>761</v>
      </c>
      <c r="G93">
        <v>748</v>
      </c>
      <c r="H93">
        <v>773</v>
      </c>
      <c r="I93">
        <v>796</v>
      </c>
      <c r="J93">
        <v>839</v>
      </c>
      <c r="K93">
        <v>797</v>
      </c>
      <c r="L93">
        <v>842</v>
      </c>
      <c r="M93">
        <v>804</v>
      </c>
      <c r="N93">
        <v>846</v>
      </c>
      <c r="O93">
        <v>812</v>
      </c>
      <c r="P93">
        <v>785</v>
      </c>
      <c r="Q93">
        <v>753</v>
      </c>
      <c r="R93">
        <v>854</v>
      </c>
      <c r="S93" s="48">
        <v>716</v>
      </c>
      <c r="T93" s="48">
        <v>794</v>
      </c>
      <c r="U93" s="48">
        <v>748</v>
      </c>
      <c r="V93" s="48">
        <v>668</v>
      </c>
      <c r="W93" s="66">
        <v>750</v>
      </c>
      <c r="X93" s="49">
        <v>732</v>
      </c>
      <c r="Y93" s="49">
        <v>735</v>
      </c>
      <c r="Z93" s="49">
        <v>731</v>
      </c>
      <c r="AA93" s="49">
        <v>731</v>
      </c>
      <c r="AB93" s="49">
        <v>730</v>
      </c>
      <c r="AC93" s="49">
        <v>728</v>
      </c>
      <c r="AD93" s="49">
        <v>727</v>
      </c>
      <c r="AE93" s="49">
        <v>726</v>
      </c>
      <c r="AF93" s="49">
        <v>726</v>
      </c>
      <c r="AG93" s="49">
        <v>728</v>
      </c>
      <c r="AH93" s="49">
        <v>731</v>
      </c>
      <c r="AI93" s="49">
        <v>735</v>
      </c>
      <c r="AJ93" s="49">
        <v>740</v>
      </c>
      <c r="AK93" s="49">
        <v>745</v>
      </c>
      <c r="AL93" s="49">
        <v>751</v>
      </c>
      <c r="AM93" s="49">
        <v>759</v>
      </c>
      <c r="AN93" s="49">
        <v>766</v>
      </c>
      <c r="AO93" s="49">
        <v>772</v>
      </c>
      <c r="AP93" s="49">
        <v>778</v>
      </c>
      <c r="AQ93" s="49">
        <v>782</v>
      </c>
      <c r="AR93" s="49">
        <v>785</v>
      </c>
      <c r="AS93" s="49">
        <v>786</v>
      </c>
    </row>
    <row r="94" spans="1:45" x14ac:dyDescent="0.3">
      <c r="A94" t="s">
        <v>12</v>
      </c>
      <c r="B94">
        <v>1</v>
      </c>
      <c r="C94">
        <v>797</v>
      </c>
      <c r="D94">
        <v>751</v>
      </c>
      <c r="E94">
        <v>736</v>
      </c>
      <c r="F94">
        <v>693</v>
      </c>
      <c r="G94">
        <v>764</v>
      </c>
      <c r="H94">
        <v>757</v>
      </c>
      <c r="I94">
        <v>769</v>
      </c>
      <c r="J94">
        <v>804</v>
      </c>
      <c r="K94">
        <v>830</v>
      </c>
      <c r="L94">
        <v>796</v>
      </c>
      <c r="M94">
        <v>812</v>
      </c>
      <c r="N94">
        <v>789</v>
      </c>
      <c r="O94">
        <v>859</v>
      </c>
      <c r="P94">
        <v>813</v>
      </c>
      <c r="Q94">
        <v>776</v>
      </c>
      <c r="R94">
        <v>759</v>
      </c>
      <c r="S94" s="48">
        <v>855</v>
      </c>
      <c r="T94" s="48">
        <v>735</v>
      </c>
      <c r="U94" s="48">
        <v>821</v>
      </c>
      <c r="V94" s="48">
        <v>753</v>
      </c>
      <c r="W94" s="66">
        <v>656</v>
      </c>
      <c r="X94" s="49">
        <v>752</v>
      </c>
      <c r="Y94" s="49">
        <v>739</v>
      </c>
      <c r="Z94" s="49">
        <v>742</v>
      </c>
      <c r="AA94" s="49">
        <v>738</v>
      </c>
      <c r="AB94" s="49">
        <v>738</v>
      </c>
      <c r="AC94" s="49">
        <v>737</v>
      </c>
      <c r="AD94" s="49">
        <v>735</v>
      </c>
      <c r="AE94" s="49">
        <v>734</v>
      </c>
      <c r="AF94" s="49">
        <v>733</v>
      </c>
      <c r="AG94" s="49">
        <v>734</v>
      </c>
      <c r="AH94" s="49">
        <v>735</v>
      </c>
      <c r="AI94" s="49">
        <v>738</v>
      </c>
      <c r="AJ94" s="49">
        <v>742</v>
      </c>
      <c r="AK94" s="49">
        <v>747</v>
      </c>
      <c r="AL94" s="49">
        <v>752</v>
      </c>
      <c r="AM94" s="49">
        <v>759</v>
      </c>
      <c r="AN94" s="49">
        <v>766</v>
      </c>
      <c r="AO94" s="49">
        <v>773</v>
      </c>
      <c r="AP94" s="49">
        <v>780</v>
      </c>
      <c r="AQ94" s="49">
        <v>785</v>
      </c>
      <c r="AR94" s="49">
        <v>790</v>
      </c>
      <c r="AS94" s="49">
        <v>793</v>
      </c>
    </row>
    <row r="95" spans="1:45" x14ac:dyDescent="0.3">
      <c r="A95" t="s">
        <v>12</v>
      </c>
      <c r="B95">
        <v>2</v>
      </c>
      <c r="C95">
        <v>775</v>
      </c>
      <c r="D95">
        <v>799</v>
      </c>
      <c r="E95">
        <v>758</v>
      </c>
      <c r="F95">
        <v>739</v>
      </c>
      <c r="G95">
        <v>688</v>
      </c>
      <c r="H95">
        <v>760</v>
      </c>
      <c r="I95">
        <v>769</v>
      </c>
      <c r="J95">
        <v>770</v>
      </c>
      <c r="K95">
        <v>803</v>
      </c>
      <c r="L95">
        <v>825</v>
      </c>
      <c r="M95">
        <v>779</v>
      </c>
      <c r="N95">
        <v>808</v>
      </c>
      <c r="O95">
        <v>795</v>
      </c>
      <c r="P95">
        <v>868</v>
      </c>
      <c r="Q95">
        <v>824</v>
      </c>
      <c r="R95">
        <v>797</v>
      </c>
      <c r="S95" s="48">
        <v>773</v>
      </c>
      <c r="T95" s="48">
        <v>887</v>
      </c>
      <c r="U95" s="48">
        <v>741</v>
      </c>
      <c r="V95" s="48">
        <v>844</v>
      </c>
      <c r="W95" s="66">
        <v>772</v>
      </c>
      <c r="X95" s="49">
        <v>762</v>
      </c>
      <c r="Y95" s="49">
        <v>764</v>
      </c>
      <c r="Z95" s="49">
        <v>751</v>
      </c>
      <c r="AA95" s="49">
        <v>753</v>
      </c>
      <c r="AB95" s="49">
        <v>750</v>
      </c>
      <c r="AC95" s="49">
        <v>749</v>
      </c>
      <c r="AD95" s="49">
        <v>748</v>
      </c>
      <c r="AE95" s="49">
        <v>746</v>
      </c>
      <c r="AF95" s="49">
        <v>745</v>
      </c>
      <c r="AG95" s="49">
        <v>744</v>
      </c>
      <c r="AH95" s="49">
        <v>745</v>
      </c>
      <c r="AI95" s="49">
        <v>747</v>
      </c>
      <c r="AJ95" s="49">
        <v>750</v>
      </c>
      <c r="AK95" s="49">
        <v>754</v>
      </c>
      <c r="AL95" s="49">
        <v>759</v>
      </c>
      <c r="AM95" s="49">
        <v>764</v>
      </c>
      <c r="AN95" s="49">
        <v>771</v>
      </c>
      <c r="AO95" s="49">
        <v>778</v>
      </c>
      <c r="AP95" s="49">
        <v>785</v>
      </c>
      <c r="AQ95" s="49">
        <v>792</v>
      </c>
      <c r="AR95" s="49">
        <v>797</v>
      </c>
      <c r="AS95" s="49">
        <v>802</v>
      </c>
    </row>
    <row r="96" spans="1:45" x14ac:dyDescent="0.3">
      <c r="A96" t="s">
        <v>12</v>
      </c>
      <c r="B96">
        <v>3</v>
      </c>
      <c r="C96">
        <v>822</v>
      </c>
      <c r="D96">
        <v>784</v>
      </c>
      <c r="E96">
        <v>785</v>
      </c>
      <c r="F96">
        <v>761</v>
      </c>
      <c r="G96">
        <v>725</v>
      </c>
      <c r="H96">
        <v>689</v>
      </c>
      <c r="I96">
        <v>757</v>
      </c>
      <c r="J96">
        <v>769</v>
      </c>
      <c r="K96">
        <v>784</v>
      </c>
      <c r="L96">
        <v>804</v>
      </c>
      <c r="M96">
        <v>816</v>
      </c>
      <c r="N96">
        <v>784</v>
      </c>
      <c r="O96">
        <v>802</v>
      </c>
      <c r="P96">
        <v>799</v>
      </c>
      <c r="Q96">
        <v>868</v>
      </c>
      <c r="R96">
        <v>834</v>
      </c>
      <c r="S96" s="48">
        <v>800</v>
      </c>
      <c r="T96" s="48">
        <v>780</v>
      </c>
      <c r="U96" s="48">
        <v>891</v>
      </c>
      <c r="V96" s="48">
        <v>760</v>
      </c>
      <c r="W96" s="66">
        <v>781</v>
      </c>
      <c r="X96" s="49">
        <v>766</v>
      </c>
      <c r="Y96" s="49">
        <v>772</v>
      </c>
      <c r="Z96" s="49">
        <v>774</v>
      </c>
      <c r="AA96" s="49">
        <v>761</v>
      </c>
      <c r="AB96" s="49">
        <v>763</v>
      </c>
      <c r="AC96" s="49">
        <v>760</v>
      </c>
      <c r="AD96" s="49">
        <v>759</v>
      </c>
      <c r="AE96" s="49">
        <v>759</v>
      </c>
      <c r="AF96" s="49">
        <v>756</v>
      </c>
      <c r="AG96" s="49">
        <v>755</v>
      </c>
      <c r="AH96" s="49">
        <v>755</v>
      </c>
      <c r="AI96" s="49">
        <v>755</v>
      </c>
      <c r="AJ96" s="49">
        <v>757</v>
      </c>
      <c r="AK96" s="49">
        <v>760</v>
      </c>
      <c r="AL96" s="49">
        <v>764</v>
      </c>
      <c r="AM96" s="49">
        <v>769</v>
      </c>
      <c r="AN96" s="49">
        <v>775</v>
      </c>
      <c r="AO96" s="49">
        <v>781</v>
      </c>
      <c r="AP96" s="49">
        <v>789</v>
      </c>
      <c r="AQ96" s="49">
        <v>796</v>
      </c>
      <c r="AR96" s="49">
        <v>802</v>
      </c>
      <c r="AS96" s="49">
        <v>808</v>
      </c>
    </row>
    <row r="97" spans="1:45" x14ac:dyDescent="0.3">
      <c r="A97" t="s">
        <v>12</v>
      </c>
      <c r="B97">
        <v>4</v>
      </c>
      <c r="C97">
        <v>910</v>
      </c>
      <c r="D97">
        <v>822</v>
      </c>
      <c r="E97">
        <v>794</v>
      </c>
      <c r="F97">
        <v>781</v>
      </c>
      <c r="G97">
        <v>757</v>
      </c>
      <c r="H97">
        <v>720</v>
      </c>
      <c r="I97">
        <v>691</v>
      </c>
      <c r="J97">
        <v>762</v>
      </c>
      <c r="K97">
        <v>761</v>
      </c>
      <c r="L97">
        <v>782</v>
      </c>
      <c r="M97">
        <v>802</v>
      </c>
      <c r="N97">
        <v>825</v>
      </c>
      <c r="O97">
        <v>789</v>
      </c>
      <c r="P97">
        <v>800</v>
      </c>
      <c r="Q97">
        <v>817</v>
      </c>
      <c r="R97">
        <v>875</v>
      </c>
      <c r="S97" s="48">
        <v>837</v>
      </c>
      <c r="T97" s="48">
        <v>810</v>
      </c>
      <c r="U97" s="48">
        <v>802</v>
      </c>
      <c r="V97" s="48">
        <v>892</v>
      </c>
      <c r="W97" s="66">
        <v>766</v>
      </c>
      <c r="X97" s="49">
        <v>824</v>
      </c>
      <c r="Y97" s="49">
        <v>771</v>
      </c>
      <c r="Z97" s="49">
        <v>777</v>
      </c>
      <c r="AA97" s="49">
        <v>778</v>
      </c>
      <c r="AB97" s="49">
        <v>766</v>
      </c>
      <c r="AC97" s="49">
        <v>767</v>
      </c>
      <c r="AD97" s="49">
        <v>764</v>
      </c>
      <c r="AE97" s="49">
        <v>764</v>
      </c>
      <c r="AF97" s="49">
        <v>763</v>
      </c>
      <c r="AG97" s="49">
        <v>761</v>
      </c>
      <c r="AH97" s="49">
        <v>760</v>
      </c>
      <c r="AI97" s="49">
        <v>759</v>
      </c>
      <c r="AJ97" s="49">
        <v>760</v>
      </c>
      <c r="AK97" s="49">
        <v>761</v>
      </c>
      <c r="AL97" s="49">
        <v>764</v>
      </c>
      <c r="AM97" s="49">
        <v>769</v>
      </c>
      <c r="AN97" s="49">
        <v>774</v>
      </c>
      <c r="AO97" s="49">
        <v>779</v>
      </c>
      <c r="AP97" s="49">
        <v>786</v>
      </c>
      <c r="AQ97" s="49">
        <v>793</v>
      </c>
      <c r="AR97" s="49">
        <v>800</v>
      </c>
      <c r="AS97" s="49">
        <v>807</v>
      </c>
    </row>
    <row r="98" spans="1:45" x14ac:dyDescent="0.3">
      <c r="A98" t="s">
        <v>12</v>
      </c>
      <c r="B98">
        <v>5</v>
      </c>
      <c r="C98">
        <v>918</v>
      </c>
      <c r="D98">
        <v>916</v>
      </c>
      <c r="E98">
        <v>820</v>
      </c>
      <c r="F98">
        <v>798</v>
      </c>
      <c r="G98">
        <v>777</v>
      </c>
      <c r="H98">
        <v>748</v>
      </c>
      <c r="I98">
        <v>722</v>
      </c>
      <c r="J98">
        <v>690</v>
      </c>
      <c r="K98">
        <v>756</v>
      </c>
      <c r="L98">
        <v>757</v>
      </c>
      <c r="M98">
        <v>786</v>
      </c>
      <c r="N98">
        <v>805</v>
      </c>
      <c r="O98">
        <v>830</v>
      </c>
      <c r="P98">
        <v>795</v>
      </c>
      <c r="Q98">
        <v>798</v>
      </c>
      <c r="R98">
        <v>830</v>
      </c>
      <c r="S98" s="48">
        <v>885</v>
      </c>
      <c r="T98" s="48">
        <v>836</v>
      </c>
      <c r="U98" s="48">
        <v>815</v>
      </c>
      <c r="V98" s="48">
        <v>812</v>
      </c>
      <c r="W98" s="66">
        <v>863</v>
      </c>
      <c r="X98" s="49">
        <v>777</v>
      </c>
      <c r="Y98" s="49">
        <v>830</v>
      </c>
      <c r="Z98" s="49">
        <v>778</v>
      </c>
      <c r="AA98" s="49">
        <v>783</v>
      </c>
      <c r="AB98" s="49">
        <v>785</v>
      </c>
      <c r="AC98" s="49">
        <v>772</v>
      </c>
      <c r="AD98" s="49">
        <v>774</v>
      </c>
      <c r="AE98" s="49">
        <v>771</v>
      </c>
      <c r="AF98" s="49">
        <v>770</v>
      </c>
      <c r="AG98" s="49">
        <v>769</v>
      </c>
      <c r="AH98" s="49">
        <v>767</v>
      </c>
      <c r="AI98" s="49">
        <v>766</v>
      </c>
      <c r="AJ98" s="49">
        <v>766</v>
      </c>
      <c r="AK98" s="49">
        <v>766</v>
      </c>
      <c r="AL98" s="49">
        <v>768</v>
      </c>
      <c r="AM98" s="49">
        <v>771</v>
      </c>
      <c r="AN98" s="49">
        <v>776</v>
      </c>
      <c r="AO98" s="49">
        <v>781</v>
      </c>
      <c r="AP98" s="49">
        <v>786</v>
      </c>
      <c r="AQ98" s="49">
        <v>792</v>
      </c>
      <c r="AR98" s="49">
        <v>800</v>
      </c>
      <c r="AS98" s="49">
        <v>807</v>
      </c>
    </row>
    <row r="99" spans="1:45" x14ac:dyDescent="0.3">
      <c r="A99" t="s">
        <v>12</v>
      </c>
      <c r="B99">
        <v>6</v>
      </c>
      <c r="C99">
        <v>890</v>
      </c>
      <c r="D99">
        <v>904</v>
      </c>
      <c r="E99">
        <v>905</v>
      </c>
      <c r="F99">
        <v>823</v>
      </c>
      <c r="G99">
        <v>799</v>
      </c>
      <c r="H99">
        <v>771</v>
      </c>
      <c r="I99">
        <v>744</v>
      </c>
      <c r="J99">
        <v>729</v>
      </c>
      <c r="K99">
        <v>688</v>
      </c>
      <c r="L99">
        <v>764</v>
      </c>
      <c r="M99">
        <v>754</v>
      </c>
      <c r="N99">
        <v>791</v>
      </c>
      <c r="O99">
        <v>796</v>
      </c>
      <c r="P99">
        <v>852</v>
      </c>
      <c r="Q99">
        <v>790</v>
      </c>
      <c r="R99">
        <v>817</v>
      </c>
      <c r="S99" s="48">
        <v>836</v>
      </c>
      <c r="T99" s="48">
        <v>906</v>
      </c>
      <c r="U99" s="48">
        <v>843</v>
      </c>
      <c r="V99" s="48">
        <v>823</v>
      </c>
      <c r="W99" s="66">
        <v>784</v>
      </c>
      <c r="X99" s="49">
        <v>916</v>
      </c>
      <c r="Y99" s="49">
        <v>789</v>
      </c>
      <c r="Z99" s="49">
        <v>840</v>
      </c>
      <c r="AA99" s="49">
        <v>787</v>
      </c>
      <c r="AB99" s="49">
        <v>793</v>
      </c>
      <c r="AC99" s="49">
        <v>794</v>
      </c>
      <c r="AD99" s="49">
        <v>782</v>
      </c>
      <c r="AE99" s="49">
        <v>783</v>
      </c>
      <c r="AF99" s="49">
        <v>781</v>
      </c>
      <c r="AG99" s="49">
        <v>780</v>
      </c>
      <c r="AH99" s="49">
        <v>779</v>
      </c>
      <c r="AI99" s="49">
        <v>777</v>
      </c>
      <c r="AJ99" s="49">
        <v>776</v>
      </c>
      <c r="AK99" s="49">
        <v>775</v>
      </c>
      <c r="AL99" s="49">
        <v>776</v>
      </c>
      <c r="AM99" s="49">
        <v>778</v>
      </c>
      <c r="AN99" s="49">
        <v>781</v>
      </c>
      <c r="AO99" s="49">
        <v>785</v>
      </c>
      <c r="AP99" s="49">
        <v>790</v>
      </c>
      <c r="AQ99" s="49">
        <v>796</v>
      </c>
      <c r="AR99" s="49">
        <v>802</v>
      </c>
      <c r="AS99" s="49">
        <v>810</v>
      </c>
    </row>
    <row r="100" spans="1:45" x14ac:dyDescent="0.3">
      <c r="A100" t="s">
        <v>12</v>
      </c>
      <c r="B100">
        <v>7</v>
      </c>
      <c r="C100">
        <v>929</v>
      </c>
      <c r="D100">
        <v>891</v>
      </c>
      <c r="E100">
        <v>919</v>
      </c>
      <c r="F100">
        <v>894</v>
      </c>
      <c r="G100">
        <v>820</v>
      </c>
      <c r="H100">
        <v>798</v>
      </c>
      <c r="I100">
        <v>778</v>
      </c>
      <c r="J100">
        <v>742</v>
      </c>
      <c r="K100">
        <v>725</v>
      </c>
      <c r="L100">
        <v>691</v>
      </c>
      <c r="M100">
        <v>759</v>
      </c>
      <c r="N100">
        <v>768</v>
      </c>
      <c r="O100">
        <v>798</v>
      </c>
      <c r="P100">
        <v>802</v>
      </c>
      <c r="Q100">
        <v>859</v>
      </c>
      <c r="R100">
        <v>792</v>
      </c>
      <c r="S100" s="48">
        <v>832</v>
      </c>
      <c r="T100" s="48">
        <v>842</v>
      </c>
      <c r="U100" s="48">
        <v>912</v>
      </c>
      <c r="V100" s="48">
        <v>858</v>
      </c>
      <c r="W100" s="66">
        <v>805</v>
      </c>
      <c r="X100" s="49">
        <v>815</v>
      </c>
      <c r="Y100" s="49">
        <v>925</v>
      </c>
      <c r="Z100" s="49">
        <v>799</v>
      </c>
      <c r="AA100" s="49">
        <v>849</v>
      </c>
      <c r="AB100" s="49">
        <v>796</v>
      </c>
      <c r="AC100" s="49">
        <v>802</v>
      </c>
      <c r="AD100" s="49">
        <v>803</v>
      </c>
      <c r="AE100" s="49">
        <v>791</v>
      </c>
      <c r="AF100" s="49">
        <v>792</v>
      </c>
      <c r="AG100" s="49">
        <v>789</v>
      </c>
      <c r="AH100" s="49">
        <v>789</v>
      </c>
      <c r="AI100" s="49">
        <v>788</v>
      </c>
      <c r="AJ100" s="49">
        <v>786</v>
      </c>
      <c r="AK100" s="49">
        <v>785</v>
      </c>
      <c r="AL100" s="49">
        <v>784</v>
      </c>
      <c r="AM100" s="49">
        <v>785</v>
      </c>
      <c r="AN100" s="49">
        <v>787</v>
      </c>
      <c r="AO100" s="49">
        <v>790</v>
      </c>
      <c r="AP100" s="49">
        <v>794</v>
      </c>
      <c r="AQ100" s="49">
        <v>799</v>
      </c>
      <c r="AR100" s="49">
        <v>805</v>
      </c>
      <c r="AS100" s="49">
        <v>811</v>
      </c>
    </row>
    <row r="101" spans="1:45" x14ac:dyDescent="0.3">
      <c r="A101" t="s">
        <v>12</v>
      </c>
      <c r="B101">
        <v>8</v>
      </c>
      <c r="C101">
        <v>947</v>
      </c>
      <c r="D101">
        <v>939</v>
      </c>
      <c r="E101">
        <v>892</v>
      </c>
      <c r="F101">
        <v>918</v>
      </c>
      <c r="G101">
        <v>892</v>
      </c>
      <c r="H101">
        <v>819</v>
      </c>
      <c r="I101">
        <v>804</v>
      </c>
      <c r="J101">
        <v>774</v>
      </c>
      <c r="K101">
        <v>739</v>
      </c>
      <c r="L101">
        <v>727</v>
      </c>
      <c r="M101">
        <v>693</v>
      </c>
      <c r="N101">
        <v>753</v>
      </c>
      <c r="O101">
        <v>773</v>
      </c>
      <c r="P101">
        <v>811</v>
      </c>
      <c r="Q101">
        <v>808</v>
      </c>
      <c r="R101">
        <v>866</v>
      </c>
      <c r="S101" s="48">
        <v>802</v>
      </c>
      <c r="T101" s="48">
        <v>829</v>
      </c>
      <c r="U101" s="48">
        <v>857</v>
      </c>
      <c r="V101" s="48">
        <v>914</v>
      </c>
      <c r="W101" s="66">
        <v>829</v>
      </c>
      <c r="X101" s="49">
        <v>845</v>
      </c>
      <c r="Y101" s="49">
        <v>820</v>
      </c>
      <c r="Z101" s="49">
        <v>929</v>
      </c>
      <c r="AA101" s="49">
        <v>804</v>
      </c>
      <c r="AB101" s="49">
        <v>852</v>
      </c>
      <c r="AC101" s="49">
        <v>801</v>
      </c>
      <c r="AD101" s="49">
        <v>806</v>
      </c>
      <c r="AE101" s="49">
        <v>807</v>
      </c>
      <c r="AF101" s="49">
        <v>795</v>
      </c>
      <c r="AG101" s="49">
        <v>796</v>
      </c>
      <c r="AH101" s="49">
        <v>793</v>
      </c>
      <c r="AI101" s="49">
        <v>793</v>
      </c>
      <c r="AJ101" s="49">
        <v>792</v>
      </c>
      <c r="AK101" s="49">
        <v>790</v>
      </c>
      <c r="AL101" s="49">
        <v>789</v>
      </c>
      <c r="AM101" s="49">
        <v>788</v>
      </c>
      <c r="AN101" s="49">
        <v>789</v>
      </c>
      <c r="AO101" s="49">
        <v>791</v>
      </c>
      <c r="AP101" s="49">
        <v>794</v>
      </c>
      <c r="AQ101" s="49">
        <v>798</v>
      </c>
      <c r="AR101" s="49">
        <v>803</v>
      </c>
      <c r="AS101" s="49">
        <v>809</v>
      </c>
    </row>
    <row r="102" spans="1:45" x14ac:dyDescent="0.3">
      <c r="A102" t="s">
        <v>12</v>
      </c>
      <c r="B102">
        <v>9</v>
      </c>
      <c r="C102">
        <v>926</v>
      </c>
      <c r="D102">
        <v>940</v>
      </c>
      <c r="E102">
        <v>944</v>
      </c>
      <c r="F102">
        <v>894</v>
      </c>
      <c r="G102">
        <v>907</v>
      </c>
      <c r="H102">
        <v>891</v>
      </c>
      <c r="I102">
        <v>825</v>
      </c>
      <c r="J102">
        <v>816</v>
      </c>
      <c r="K102">
        <v>780</v>
      </c>
      <c r="L102">
        <v>741</v>
      </c>
      <c r="M102">
        <v>727</v>
      </c>
      <c r="N102">
        <v>698</v>
      </c>
      <c r="O102">
        <v>754</v>
      </c>
      <c r="P102">
        <v>776</v>
      </c>
      <c r="Q102">
        <v>810</v>
      </c>
      <c r="R102">
        <v>810</v>
      </c>
      <c r="S102" s="48">
        <v>874</v>
      </c>
      <c r="T102" s="48">
        <v>804</v>
      </c>
      <c r="U102" s="48">
        <v>841</v>
      </c>
      <c r="V102" s="48">
        <v>864</v>
      </c>
      <c r="W102" s="66">
        <v>862</v>
      </c>
      <c r="X102" s="49">
        <v>865</v>
      </c>
      <c r="Y102" s="49">
        <v>847</v>
      </c>
      <c r="Z102" s="49">
        <v>823</v>
      </c>
      <c r="AA102" s="49">
        <v>930</v>
      </c>
      <c r="AB102" s="49">
        <v>807</v>
      </c>
      <c r="AC102" s="49">
        <v>854</v>
      </c>
      <c r="AD102" s="49">
        <v>803</v>
      </c>
      <c r="AE102" s="49">
        <v>808</v>
      </c>
      <c r="AF102" s="49">
        <v>809</v>
      </c>
      <c r="AG102" s="49">
        <v>797</v>
      </c>
      <c r="AH102" s="49">
        <v>798</v>
      </c>
      <c r="AI102" s="49">
        <v>795</v>
      </c>
      <c r="AJ102" s="49">
        <v>795</v>
      </c>
      <c r="AK102" s="49">
        <v>794</v>
      </c>
      <c r="AL102" s="49">
        <v>792</v>
      </c>
      <c r="AM102" s="49">
        <v>791</v>
      </c>
      <c r="AN102" s="49">
        <v>790</v>
      </c>
      <c r="AO102" s="49">
        <v>791</v>
      </c>
      <c r="AP102" s="49">
        <v>793</v>
      </c>
      <c r="AQ102" s="49">
        <v>796</v>
      </c>
      <c r="AR102" s="49">
        <v>800</v>
      </c>
      <c r="AS102" s="49">
        <v>805</v>
      </c>
    </row>
    <row r="103" spans="1:45" x14ac:dyDescent="0.3">
      <c r="A103" t="s">
        <v>12</v>
      </c>
      <c r="B103">
        <v>10</v>
      </c>
      <c r="C103">
        <v>1030</v>
      </c>
      <c r="D103">
        <v>931</v>
      </c>
      <c r="E103">
        <v>933</v>
      </c>
      <c r="F103">
        <v>942</v>
      </c>
      <c r="G103">
        <v>896</v>
      </c>
      <c r="H103">
        <v>898</v>
      </c>
      <c r="I103">
        <v>896</v>
      </c>
      <c r="J103">
        <v>827</v>
      </c>
      <c r="K103">
        <v>815</v>
      </c>
      <c r="L103">
        <v>782</v>
      </c>
      <c r="M103">
        <v>737</v>
      </c>
      <c r="N103">
        <v>723</v>
      </c>
      <c r="O103">
        <v>703</v>
      </c>
      <c r="P103">
        <v>768</v>
      </c>
      <c r="Q103">
        <v>785</v>
      </c>
      <c r="R103">
        <v>824</v>
      </c>
      <c r="S103" s="48">
        <v>799</v>
      </c>
      <c r="T103" s="48">
        <v>882</v>
      </c>
      <c r="U103" s="48">
        <v>810</v>
      </c>
      <c r="V103" s="48">
        <v>842</v>
      </c>
      <c r="W103" s="66">
        <v>879</v>
      </c>
      <c r="X103" s="49">
        <v>927</v>
      </c>
      <c r="Y103" s="49">
        <v>869</v>
      </c>
      <c r="Z103" s="49">
        <v>852</v>
      </c>
      <c r="AA103" s="49">
        <v>827</v>
      </c>
      <c r="AB103" s="49">
        <v>932</v>
      </c>
      <c r="AC103" s="49">
        <v>812</v>
      </c>
      <c r="AD103" s="49">
        <v>857</v>
      </c>
      <c r="AE103" s="49">
        <v>806</v>
      </c>
      <c r="AF103" s="49">
        <v>812</v>
      </c>
      <c r="AG103" s="49">
        <v>813</v>
      </c>
      <c r="AH103" s="49">
        <v>800</v>
      </c>
      <c r="AI103" s="49">
        <v>801</v>
      </c>
      <c r="AJ103" s="49">
        <v>799</v>
      </c>
      <c r="AK103" s="49">
        <v>798</v>
      </c>
      <c r="AL103" s="49">
        <v>797</v>
      </c>
      <c r="AM103" s="49">
        <v>795</v>
      </c>
      <c r="AN103" s="49">
        <v>794</v>
      </c>
      <c r="AO103" s="49">
        <v>794</v>
      </c>
      <c r="AP103" s="49">
        <v>794</v>
      </c>
      <c r="AQ103" s="49">
        <v>796</v>
      </c>
      <c r="AR103" s="49">
        <v>799</v>
      </c>
      <c r="AS103" s="49">
        <v>804</v>
      </c>
    </row>
    <row r="104" spans="1:45" x14ac:dyDescent="0.3">
      <c r="A104" t="s">
        <v>12</v>
      </c>
      <c r="B104">
        <v>11</v>
      </c>
      <c r="C104">
        <v>983</v>
      </c>
      <c r="D104">
        <v>1033</v>
      </c>
      <c r="E104">
        <v>936</v>
      </c>
      <c r="F104">
        <v>941</v>
      </c>
      <c r="G104">
        <v>940</v>
      </c>
      <c r="H104">
        <v>886</v>
      </c>
      <c r="I104">
        <v>903</v>
      </c>
      <c r="J104">
        <v>887</v>
      </c>
      <c r="K104">
        <v>825</v>
      </c>
      <c r="L104">
        <v>833</v>
      </c>
      <c r="M104">
        <v>780</v>
      </c>
      <c r="N104">
        <v>743</v>
      </c>
      <c r="O104">
        <v>728</v>
      </c>
      <c r="P104">
        <v>704</v>
      </c>
      <c r="Q104">
        <v>775</v>
      </c>
      <c r="R104">
        <v>788</v>
      </c>
      <c r="S104" s="48">
        <v>837</v>
      </c>
      <c r="T104" s="48">
        <v>797</v>
      </c>
      <c r="U104" s="48">
        <v>886</v>
      </c>
      <c r="V104" s="48">
        <v>822</v>
      </c>
      <c r="W104" s="66">
        <v>856</v>
      </c>
      <c r="X104" s="49">
        <v>857</v>
      </c>
      <c r="Y104" s="49">
        <v>927</v>
      </c>
      <c r="Z104" s="49">
        <v>869</v>
      </c>
      <c r="AA104" s="49">
        <v>853</v>
      </c>
      <c r="AB104" s="49">
        <v>828</v>
      </c>
      <c r="AC104" s="49">
        <v>931</v>
      </c>
      <c r="AD104" s="49">
        <v>813</v>
      </c>
      <c r="AE104" s="49">
        <v>856</v>
      </c>
      <c r="AF104" s="49">
        <v>806</v>
      </c>
      <c r="AG104" s="49">
        <v>812</v>
      </c>
      <c r="AH104" s="49">
        <v>812</v>
      </c>
      <c r="AI104" s="49">
        <v>800</v>
      </c>
      <c r="AJ104" s="49">
        <v>801</v>
      </c>
      <c r="AK104" s="49">
        <v>799</v>
      </c>
      <c r="AL104" s="49">
        <v>798</v>
      </c>
      <c r="AM104" s="49">
        <v>797</v>
      </c>
      <c r="AN104" s="49">
        <v>795</v>
      </c>
      <c r="AO104" s="49">
        <v>794</v>
      </c>
      <c r="AP104" s="49">
        <v>794</v>
      </c>
      <c r="AQ104" s="49">
        <v>794</v>
      </c>
      <c r="AR104" s="49">
        <v>796</v>
      </c>
      <c r="AS104" s="49">
        <v>799</v>
      </c>
    </row>
    <row r="105" spans="1:45" x14ac:dyDescent="0.3">
      <c r="A105" t="s">
        <v>12</v>
      </c>
      <c r="B105">
        <v>12</v>
      </c>
      <c r="C105">
        <v>1007</v>
      </c>
      <c r="D105">
        <v>988</v>
      </c>
      <c r="E105">
        <v>1018</v>
      </c>
      <c r="F105">
        <v>931</v>
      </c>
      <c r="G105">
        <v>941</v>
      </c>
      <c r="H105">
        <v>945</v>
      </c>
      <c r="I105">
        <v>888</v>
      </c>
      <c r="J105">
        <v>909</v>
      </c>
      <c r="K105">
        <v>885</v>
      </c>
      <c r="L105">
        <v>820</v>
      </c>
      <c r="M105">
        <v>837</v>
      </c>
      <c r="N105">
        <v>787</v>
      </c>
      <c r="O105">
        <v>738</v>
      </c>
      <c r="P105">
        <v>718</v>
      </c>
      <c r="Q105">
        <v>702</v>
      </c>
      <c r="R105">
        <v>779</v>
      </c>
      <c r="S105" s="48">
        <v>791</v>
      </c>
      <c r="T105" s="48">
        <v>849</v>
      </c>
      <c r="U105" s="48">
        <v>800</v>
      </c>
      <c r="V105" s="48">
        <v>888</v>
      </c>
      <c r="W105" s="66">
        <v>825</v>
      </c>
      <c r="X105" s="49">
        <v>845</v>
      </c>
      <c r="Y105" s="49">
        <v>864</v>
      </c>
      <c r="Z105" s="49">
        <v>933</v>
      </c>
      <c r="AA105" s="49">
        <v>876</v>
      </c>
      <c r="AB105" s="49">
        <v>859</v>
      </c>
      <c r="AC105" s="49">
        <v>834</v>
      </c>
      <c r="AD105" s="49">
        <v>936</v>
      </c>
      <c r="AE105" s="49">
        <v>820</v>
      </c>
      <c r="AF105" s="49">
        <v>861</v>
      </c>
      <c r="AG105" s="49">
        <v>812</v>
      </c>
      <c r="AH105" s="49">
        <v>817</v>
      </c>
      <c r="AI105" s="49">
        <v>818</v>
      </c>
      <c r="AJ105" s="49">
        <v>806</v>
      </c>
      <c r="AK105" s="49">
        <v>807</v>
      </c>
      <c r="AL105" s="49">
        <v>804</v>
      </c>
      <c r="AM105" s="49">
        <v>804</v>
      </c>
      <c r="AN105" s="49">
        <v>803</v>
      </c>
      <c r="AO105" s="49">
        <v>801</v>
      </c>
      <c r="AP105" s="49">
        <v>800</v>
      </c>
      <c r="AQ105" s="49">
        <v>799</v>
      </c>
      <c r="AR105" s="49">
        <v>800</v>
      </c>
      <c r="AS105" s="49">
        <v>802</v>
      </c>
    </row>
    <row r="106" spans="1:45" x14ac:dyDescent="0.3">
      <c r="A106" t="s">
        <v>12</v>
      </c>
      <c r="B106">
        <v>13</v>
      </c>
      <c r="C106">
        <v>1051</v>
      </c>
      <c r="D106">
        <v>998</v>
      </c>
      <c r="E106">
        <v>982</v>
      </c>
      <c r="F106">
        <v>1016</v>
      </c>
      <c r="G106">
        <v>927</v>
      </c>
      <c r="H106">
        <v>939</v>
      </c>
      <c r="I106">
        <v>940</v>
      </c>
      <c r="J106">
        <v>892</v>
      </c>
      <c r="K106">
        <v>896</v>
      </c>
      <c r="L106">
        <v>883</v>
      </c>
      <c r="M106">
        <v>821</v>
      </c>
      <c r="N106">
        <v>832</v>
      </c>
      <c r="O106">
        <v>791</v>
      </c>
      <c r="P106">
        <v>750</v>
      </c>
      <c r="Q106">
        <v>722</v>
      </c>
      <c r="R106">
        <v>705</v>
      </c>
      <c r="S106" s="48">
        <v>779</v>
      </c>
      <c r="T106" s="48">
        <v>804</v>
      </c>
      <c r="U106" s="48">
        <v>850</v>
      </c>
      <c r="V106" s="48">
        <v>804</v>
      </c>
      <c r="W106" s="66">
        <v>878</v>
      </c>
      <c r="X106" s="49">
        <v>824</v>
      </c>
      <c r="Y106" s="49">
        <v>851</v>
      </c>
      <c r="Z106" s="49">
        <v>870</v>
      </c>
      <c r="AA106" s="49">
        <v>937</v>
      </c>
      <c r="AB106" s="49">
        <v>880</v>
      </c>
      <c r="AC106" s="49">
        <v>864</v>
      </c>
      <c r="AD106" s="49">
        <v>839</v>
      </c>
      <c r="AE106" s="49">
        <v>939</v>
      </c>
      <c r="AF106" s="49">
        <v>825</v>
      </c>
      <c r="AG106" s="49">
        <v>865</v>
      </c>
      <c r="AH106" s="49">
        <v>816</v>
      </c>
      <c r="AI106" s="49">
        <v>822</v>
      </c>
      <c r="AJ106" s="49">
        <v>822</v>
      </c>
      <c r="AK106" s="49">
        <v>810</v>
      </c>
      <c r="AL106" s="49">
        <v>811</v>
      </c>
      <c r="AM106" s="49">
        <v>808</v>
      </c>
      <c r="AN106" s="49">
        <v>808</v>
      </c>
      <c r="AO106" s="49">
        <v>807</v>
      </c>
      <c r="AP106" s="49">
        <v>805</v>
      </c>
      <c r="AQ106" s="49">
        <v>804</v>
      </c>
      <c r="AR106" s="49">
        <v>803</v>
      </c>
      <c r="AS106" s="49">
        <v>804</v>
      </c>
    </row>
    <row r="107" spans="1:45" x14ac:dyDescent="0.3">
      <c r="A107" t="s">
        <v>12</v>
      </c>
      <c r="B107">
        <v>14</v>
      </c>
      <c r="C107">
        <v>1124</v>
      </c>
      <c r="D107">
        <v>1050</v>
      </c>
      <c r="E107">
        <v>988</v>
      </c>
      <c r="F107">
        <v>979</v>
      </c>
      <c r="G107">
        <v>1018</v>
      </c>
      <c r="H107">
        <v>922</v>
      </c>
      <c r="I107">
        <v>942</v>
      </c>
      <c r="J107">
        <v>942</v>
      </c>
      <c r="K107">
        <v>892</v>
      </c>
      <c r="L107">
        <v>889</v>
      </c>
      <c r="M107">
        <v>883</v>
      </c>
      <c r="N107">
        <v>816</v>
      </c>
      <c r="O107">
        <v>839</v>
      </c>
      <c r="P107">
        <v>790</v>
      </c>
      <c r="Q107">
        <v>759</v>
      </c>
      <c r="R107">
        <v>731</v>
      </c>
      <c r="S107" s="48">
        <v>719</v>
      </c>
      <c r="T107" s="48">
        <v>784</v>
      </c>
      <c r="U107" s="48">
        <v>804</v>
      </c>
      <c r="V107" s="48">
        <v>854</v>
      </c>
      <c r="W107" s="66">
        <v>796</v>
      </c>
      <c r="X107" s="49">
        <v>906</v>
      </c>
      <c r="Y107" s="49">
        <v>837</v>
      </c>
      <c r="Z107" s="49">
        <v>865</v>
      </c>
      <c r="AA107" s="49">
        <v>884</v>
      </c>
      <c r="AB107" s="49">
        <v>950</v>
      </c>
      <c r="AC107" s="49">
        <v>894</v>
      </c>
      <c r="AD107" s="49">
        <v>877</v>
      </c>
      <c r="AE107" s="49">
        <v>852</v>
      </c>
      <c r="AF107" s="49">
        <v>952</v>
      </c>
      <c r="AG107" s="49">
        <v>838</v>
      </c>
      <c r="AH107" s="49">
        <v>877</v>
      </c>
      <c r="AI107" s="49">
        <v>828</v>
      </c>
      <c r="AJ107" s="49">
        <v>834</v>
      </c>
      <c r="AK107" s="49">
        <v>834</v>
      </c>
      <c r="AL107" s="49">
        <v>822</v>
      </c>
      <c r="AM107" s="49">
        <v>823</v>
      </c>
      <c r="AN107" s="49">
        <v>821</v>
      </c>
      <c r="AO107" s="49">
        <v>820</v>
      </c>
      <c r="AP107" s="49">
        <v>819</v>
      </c>
      <c r="AQ107" s="49">
        <v>817</v>
      </c>
      <c r="AR107" s="49">
        <v>816</v>
      </c>
      <c r="AS107" s="49">
        <v>815</v>
      </c>
    </row>
    <row r="108" spans="1:45" x14ac:dyDescent="0.3">
      <c r="A108" t="s">
        <v>12</v>
      </c>
      <c r="B108">
        <v>15</v>
      </c>
      <c r="C108">
        <v>1108</v>
      </c>
      <c r="D108">
        <v>1105</v>
      </c>
      <c r="E108">
        <v>1040</v>
      </c>
      <c r="F108">
        <v>969</v>
      </c>
      <c r="G108">
        <v>973</v>
      </c>
      <c r="H108">
        <v>1023</v>
      </c>
      <c r="I108">
        <v>918</v>
      </c>
      <c r="J108">
        <v>948</v>
      </c>
      <c r="K108">
        <v>950</v>
      </c>
      <c r="L108">
        <v>900</v>
      </c>
      <c r="M108">
        <v>897</v>
      </c>
      <c r="N108">
        <v>891</v>
      </c>
      <c r="O108">
        <v>834</v>
      </c>
      <c r="P108">
        <v>840</v>
      </c>
      <c r="Q108">
        <v>789</v>
      </c>
      <c r="R108">
        <v>766</v>
      </c>
      <c r="S108" s="48">
        <v>738</v>
      </c>
      <c r="T108" s="48">
        <v>727</v>
      </c>
      <c r="U108" s="48">
        <v>789</v>
      </c>
      <c r="V108" s="48">
        <v>802</v>
      </c>
      <c r="W108" s="66">
        <v>775</v>
      </c>
      <c r="X108" s="49">
        <v>828</v>
      </c>
      <c r="Y108" s="49">
        <v>909</v>
      </c>
      <c r="Z108" s="49">
        <v>842</v>
      </c>
      <c r="AA108" s="49">
        <v>870</v>
      </c>
      <c r="AB108" s="49">
        <v>889</v>
      </c>
      <c r="AC108" s="49">
        <v>954</v>
      </c>
      <c r="AD108" s="49">
        <v>898</v>
      </c>
      <c r="AE108" s="49">
        <v>882</v>
      </c>
      <c r="AF108" s="49">
        <v>856</v>
      </c>
      <c r="AG108" s="49">
        <v>955</v>
      </c>
      <c r="AH108" s="49">
        <v>843</v>
      </c>
      <c r="AI108" s="49">
        <v>880</v>
      </c>
      <c r="AJ108" s="49">
        <v>832</v>
      </c>
      <c r="AK108" s="49">
        <v>837</v>
      </c>
      <c r="AL108" s="49">
        <v>838</v>
      </c>
      <c r="AM108" s="49">
        <v>826</v>
      </c>
      <c r="AN108" s="49">
        <v>826</v>
      </c>
      <c r="AO108" s="49">
        <v>824</v>
      </c>
      <c r="AP108" s="49">
        <v>823</v>
      </c>
      <c r="AQ108" s="49">
        <v>822</v>
      </c>
      <c r="AR108" s="49">
        <v>820</v>
      </c>
      <c r="AS108" s="49">
        <v>819</v>
      </c>
    </row>
    <row r="109" spans="1:45" x14ac:dyDescent="0.3">
      <c r="A109" t="s">
        <v>12</v>
      </c>
      <c r="B109">
        <v>16</v>
      </c>
      <c r="C109">
        <v>1055</v>
      </c>
      <c r="D109">
        <v>1097</v>
      </c>
      <c r="E109">
        <v>1100</v>
      </c>
      <c r="F109">
        <v>1027</v>
      </c>
      <c r="G109">
        <v>977</v>
      </c>
      <c r="H109">
        <v>977</v>
      </c>
      <c r="I109">
        <v>1014</v>
      </c>
      <c r="J109">
        <v>918</v>
      </c>
      <c r="K109">
        <v>955</v>
      </c>
      <c r="L109">
        <v>952</v>
      </c>
      <c r="M109">
        <v>912</v>
      </c>
      <c r="N109">
        <v>895</v>
      </c>
      <c r="O109">
        <v>895</v>
      </c>
      <c r="P109">
        <v>836</v>
      </c>
      <c r="Q109">
        <v>850</v>
      </c>
      <c r="R109">
        <v>792</v>
      </c>
      <c r="S109" s="48">
        <v>773</v>
      </c>
      <c r="T109" s="48">
        <v>747</v>
      </c>
      <c r="U109" s="48">
        <v>731</v>
      </c>
      <c r="V109" s="48">
        <v>796</v>
      </c>
      <c r="W109" s="66">
        <v>776</v>
      </c>
      <c r="X109" s="49">
        <v>878</v>
      </c>
      <c r="Y109" s="49">
        <v>836</v>
      </c>
      <c r="Z109" s="49">
        <v>916</v>
      </c>
      <c r="AA109" s="49">
        <v>850</v>
      </c>
      <c r="AB109" s="49">
        <v>877</v>
      </c>
      <c r="AC109" s="49">
        <v>896</v>
      </c>
      <c r="AD109" s="49">
        <v>961</v>
      </c>
      <c r="AE109" s="49">
        <v>904</v>
      </c>
      <c r="AF109" s="49">
        <v>889</v>
      </c>
      <c r="AG109" s="49">
        <v>863</v>
      </c>
      <c r="AH109" s="49">
        <v>961</v>
      </c>
      <c r="AI109" s="49">
        <v>850</v>
      </c>
      <c r="AJ109" s="49">
        <v>886</v>
      </c>
      <c r="AK109" s="49">
        <v>838</v>
      </c>
      <c r="AL109" s="49">
        <v>843</v>
      </c>
      <c r="AM109" s="49">
        <v>843</v>
      </c>
      <c r="AN109" s="49">
        <v>832</v>
      </c>
      <c r="AO109" s="49">
        <v>832</v>
      </c>
      <c r="AP109" s="49">
        <v>830</v>
      </c>
      <c r="AQ109" s="49">
        <v>829</v>
      </c>
      <c r="AR109" s="49">
        <v>828</v>
      </c>
      <c r="AS109" s="49">
        <v>826</v>
      </c>
    </row>
    <row r="110" spans="1:45" x14ac:dyDescent="0.3">
      <c r="A110" t="s">
        <v>12</v>
      </c>
      <c r="B110">
        <v>17</v>
      </c>
      <c r="C110">
        <v>972</v>
      </c>
      <c r="D110">
        <v>1050</v>
      </c>
      <c r="E110">
        <v>1090</v>
      </c>
      <c r="F110">
        <v>1086</v>
      </c>
      <c r="G110">
        <v>1024</v>
      </c>
      <c r="H110">
        <v>966</v>
      </c>
      <c r="I110">
        <v>987</v>
      </c>
      <c r="J110">
        <v>1011</v>
      </c>
      <c r="K110">
        <v>927</v>
      </c>
      <c r="L110">
        <v>952</v>
      </c>
      <c r="M110">
        <v>947</v>
      </c>
      <c r="N110">
        <v>918</v>
      </c>
      <c r="O110">
        <v>900</v>
      </c>
      <c r="P110">
        <v>909</v>
      </c>
      <c r="Q110">
        <v>841</v>
      </c>
      <c r="R110">
        <v>867</v>
      </c>
      <c r="S110" s="48">
        <v>798</v>
      </c>
      <c r="T110" s="48">
        <v>770</v>
      </c>
      <c r="U110" s="48">
        <v>754</v>
      </c>
      <c r="V110" s="48">
        <v>735</v>
      </c>
      <c r="W110" s="66">
        <v>785</v>
      </c>
      <c r="X110" s="49">
        <v>830</v>
      </c>
      <c r="Y110" s="49">
        <v>881</v>
      </c>
      <c r="Z110" s="49">
        <v>840</v>
      </c>
      <c r="AA110" s="49">
        <v>919</v>
      </c>
      <c r="AB110" s="49">
        <v>854</v>
      </c>
      <c r="AC110" s="49">
        <v>881</v>
      </c>
      <c r="AD110" s="49">
        <v>900</v>
      </c>
      <c r="AE110" s="49">
        <v>964</v>
      </c>
      <c r="AF110" s="49">
        <v>908</v>
      </c>
      <c r="AG110" s="49">
        <v>892</v>
      </c>
      <c r="AH110" s="49">
        <v>866</v>
      </c>
      <c r="AI110" s="49">
        <v>963</v>
      </c>
      <c r="AJ110" s="49">
        <v>854</v>
      </c>
      <c r="AK110" s="49">
        <v>888</v>
      </c>
      <c r="AL110" s="49">
        <v>841</v>
      </c>
      <c r="AM110" s="49">
        <v>846</v>
      </c>
      <c r="AN110" s="49">
        <v>846</v>
      </c>
      <c r="AO110" s="49">
        <v>834</v>
      </c>
      <c r="AP110" s="49">
        <v>835</v>
      </c>
      <c r="AQ110" s="49">
        <v>833</v>
      </c>
      <c r="AR110" s="49">
        <v>832</v>
      </c>
      <c r="AS110" s="49">
        <v>831</v>
      </c>
    </row>
    <row r="111" spans="1:45" x14ac:dyDescent="0.3">
      <c r="A111" t="s">
        <v>12</v>
      </c>
      <c r="B111">
        <v>18</v>
      </c>
      <c r="C111">
        <v>927</v>
      </c>
      <c r="D111">
        <v>953</v>
      </c>
      <c r="E111">
        <v>1017</v>
      </c>
      <c r="F111">
        <v>1047</v>
      </c>
      <c r="G111">
        <v>1050</v>
      </c>
      <c r="H111">
        <v>995</v>
      </c>
      <c r="I111">
        <v>954</v>
      </c>
      <c r="J111">
        <v>974</v>
      </c>
      <c r="K111">
        <v>987</v>
      </c>
      <c r="L111">
        <v>928</v>
      </c>
      <c r="M111">
        <v>936</v>
      </c>
      <c r="N111">
        <v>946</v>
      </c>
      <c r="O111">
        <v>911</v>
      </c>
      <c r="P111">
        <v>876</v>
      </c>
      <c r="Q111">
        <v>880</v>
      </c>
      <c r="R111">
        <v>837</v>
      </c>
      <c r="S111" s="48">
        <v>842</v>
      </c>
      <c r="T111" s="48">
        <v>793</v>
      </c>
      <c r="U111" s="48">
        <v>755</v>
      </c>
      <c r="V111" s="48">
        <v>739</v>
      </c>
      <c r="W111" s="66">
        <v>724</v>
      </c>
      <c r="X111" s="49">
        <v>784</v>
      </c>
      <c r="Y111" s="49">
        <v>815</v>
      </c>
      <c r="Z111" s="49">
        <v>864</v>
      </c>
      <c r="AA111" s="49">
        <v>825</v>
      </c>
      <c r="AB111" s="49">
        <v>901</v>
      </c>
      <c r="AC111" s="49">
        <v>839</v>
      </c>
      <c r="AD111" s="49">
        <v>865</v>
      </c>
      <c r="AE111" s="49">
        <v>884</v>
      </c>
      <c r="AF111" s="49">
        <v>945</v>
      </c>
      <c r="AG111" s="49">
        <v>891</v>
      </c>
      <c r="AH111" s="49">
        <v>876</v>
      </c>
      <c r="AI111" s="49">
        <v>851</v>
      </c>
      <c r="AJ111" s="49">
        <v>943</v>
      </c>
      <c r="AK111" s="49">
        <v>838</v>
      </c>
      <c r="AL111" s="49">
        <v>871</v>
      </c>
      <c r="AM111" s="49">
        <v>825</v>
      </c>
      <c r="AN111" s="49">
        <v>830</v>
      </c>
      <c r="AO111" s="49">
        <v>830</v>
      </c>
      <c r="AP111" s="49">
        <v>819</v>
      </c>
      <c r="AQ111" s="49">
        <v>819</v>
      </c>
      <c r="AR111" s="49">
        <v>817</v>
      </c>
      <c r="AS111" s="49">
        <v>816</v>
      </c>
    </row>
    <row r="112" spans="1:45" x14ac:dyDescent="0.3">
      <c r="A112" t="s">
        <v>12</v>
      </c>
      <c r="B112">
        <v>19</v>
      </c>
      <c r="C112">
        <v>839</v>
      </c>
      <c r="D112">
        <v>832</v>
      </c>
      <c r="E112">
        <v>848</v>
      </c>
      <c r="F112">
        <v>918</v>
      </c>
      <c r="G112">
        <v>955</v>
      </c>
      <c r="H112">
        <v>939</v>
      </c>
      <c r="I112">
        <v>906</v>
      </c>
      <c r="J112">
        <v>886</v>
      </c>
      <c r="K112">
        <v>906</v>
      </c>
      <c r="L112">
        <v>929</v>
      </c>
      <c r="M112">
        <v>868</v>
      </c>
      <c r="N112">
        <v>849</v>
      </c>
      <c r="O112">
        <v>878</v>
      </c>
      <c r="P112">
        <v>847</v>
      </c>
      <c r="Q112">
        <v>769</v>
      </c>
      <c r="R112">
        <v>790</v>
      </c>
      <c r="S112" s="48">
        <v>735</v>
      </c>
      <c r="T112" s="48">
        <v>730</v>
      </c>
      <c r="U112" s="48">
        <v>689</v>
      </c>
      <c r="V112" s="48">
        <v>672</v>
      </c>
      <c r="W112" s="66">
        <v>634</v>
      </c>
      <c r="X112" s="49">
        <v>618</v>
      </c>
      <c r="Y112" s="49">
        <v>667</v>
      </c>
      <c r="Z112" s="49">
        <v>693</v>
      </c>
      <c r="AA112" s="49">
        <v>736</v>
      </c>
      <c r="AB112" s="49">
        <v>704</v>
      </c>
      <c r="AC112" s="49">
        <v>767</v>
      </c>
      <c r="AD112" s="49">
        <v>716</v>
      </c>
      <c r="AE112" s="49">
        <v>738</v>
      </c>
      <c r="AF112" s="49">
        <v>754</v>
      </c>
      <c r="AG112" s="49">
        <v>804</v>
      </c>
      <c r="AH112" s="49">
        <v>759</v>
      </c>
      <c r="AI112" s="49">
        <v>746</v>
      </c>
      <c r="AJ112" s="49">
        <v>725</v>
      </c>
      <c r="AK112" s="49">
        <v>801</v>
      </c>
      <c r="AL112" s="49">
        <v>715</v>
      </c>
      <c r="AM112" s="49">
        <v>740</v>
      </c>
      <c r="AN112" s="49">
        <v>702</v>
      </c>
      <c r="AO112" s="49">
        <v>706</v>
      </c>
      <c r="AP112" s="49">
        <v>706</v>
      </c>
      <c r="AQ112" s="49">
        <v>697</v>
      </c>
      <c r="AR112" s="49">
        <v>697</v>
      </c>
      <c r="AS112" s="49">
        <v>695</v>
      </c>
    </row>
    <row r="113" spans="1:45" x14ac:dyDescent="0.3">
      <c r="A113" t="s">
        <v>12</v>
      </c>
      <c r="B113">
        <v>20</v>
      </c>
      <c r="C113">
        <v>828</v>
      </c>
      <c r="D113">
        <v>818</v>
      </c>
      <c r="E113">
        <v>827</v>
      </c>
      <c r="F113">
        <v>836</v>
      </c>
      <c r="G113">
        <v>890</v>
      </c>
      <c r="H113">
        <v>944</v>
      </c>
      <c r="I113">
        <v>911</v>
      </c>
      <c r="J113">
        <v>882</v>
      </c>
      <c r="K113">
        <v>849</v>
      </c>
      <c r="L113">
        <v>872</v>
      </c>
      <c r="M113">
        <v>911</v>
      </c>
      <c r="N113">
        <v>818</v>
      </c>
      <c r="O113">
        <v>824</v>
      </c>
      <c r="P113">
        <v>857</v>
      </c>
      <c r="Q113">
        <v>803</v>
      </c>
      <c r="R113">
        <v>742</v>
      </c>
      <c r="S113" s="48">
        <v>739</v>
      </c>
      <c r="T113" s="48">
        <v>713</v>
      </c>
      <c r="U113" s="48">
        <v>721</v>
      </c>
      <c r="V113" s="48">
        <v>654</v>
      </c>
      <c r="W113" s="66">
        <v>631</v>
      </c>
      <c r="X113" s="49">
        <v>601</v>
      </c>
      <c r="Y113" s="49">
        <v>593</v>
      </c>
      <c r="Z113" s="49">
        <v>638</v>
      </c>
      <c r="AA113" s="49">
        <v>662</v>
      </c>
      <c r="AB113" s="49">
        <v>702</v>
      </c>
      <c r="AC113" s="49">
        <v>675</v>
      </c>
      <c r="AD113" s="49">
        <v>732</v>
      </c>
      <c r="AE113" s="49">
        <v>686</v>
      </c>
      <c r="AF113" s="49">
        <v>707</v>
      </c>
      <c r="AG113" s="49">
        <v>723</v>
      </c>
      <c r="AH113" s="49">
        <v>769</v>
      </c>
      <c r="AI113" s="49">
        <v>726</v>
      </c>
      <c r="AJ113" s="49">
        <v>714</v>
      </c>
      <c r="AK113" s="49">
        <v>695</v>
      </c>
      <c r="AL113" s="49">
        <v>763</v>
      </c>
      <c r="AM113" s="49">
        <v>686</v>
      </c>
      <c r="AN113" s="49">
        <v>707</v>
      </c>
      <c r="AO113" s="49">
        <v>671</v>
      </c>
      <c r="AP113" s="49">
        <v>675</v>
      </c>
      <c r="AQ113" s="49">
        <v>675</v>
      </c>
      <c r="AR113" s="49">
        <v>666</v>
      </c>
      <c r="AS113" s="49">
        <v>666</v>
      </c>
    </row>
    <row r="114" spans="1:45" x14ac:dyDescent="0.3">
      <c r="A114" t="s">
        <v>12</v>
      </c>
      <c r="B114">
        <v>21</v>
      </c>
      <c r="C114">
        <v>844</v>
      </c>
      <c r="D114">
        <v>832</v>
      </c>
      <c r="E114">
        <v>809</v>
      </c>
      <c r="F114">
        <v>821</v>
      </c>
      <c r="G114">
        <v>856</v>
      </c>
      <c r="H114">
        <v>884</v>
      </c>
      <c r="I114">
        <v>946</v>
      </c>
      <c r="J114">
        <v>908</v>
      </c>
      <c r="K114">
        <v>893</v>
      </c>
      <c r="L114">
        <v>869</v>
      </c>
      <c r="M114">
        <v>866</v>
      </c>
      <c r="N114">
        <v>912</v>
      </c>
      <c r="O114">
        <v>849</v>
      </c>
      <c r="P114">
        <v>822</v>
      </c>
      <c r="Q114">
        <v>857</v>
      </c>
      <c r="R114">
        <v>816</v>
      </c>
      <c r="S114" s="48">
        <v>765</v>
      </c>
      <c r="T114" s="48">
        <v>751</v>
      </c>
      <c r="U114" s="48">
        <v>727</v>
      </c>
      <c r="V114" s="48">
        <v>754</v>
      </c>
      <c r="W114" s="66">
        <v>667</v>
      </c>
      <c r="X114" s="49">
        <v>646</v>
      </c>
      <c r="Y114" s="49">
        <v>630</v>
      </c>
      <c r="Z114" s="49">
        <v>624</v>
      </c>
      <c r="AA114" s="49">
        <v>668</v>
      </c>
      <c r="AB114" s="49">
        <v>692</v>
      </c>
      <c r="AC114" s="49">
        <v>733</v>
      </c>
      <c r="AD114" s="49">
        <v>709</v>
      </c>
      <c r="AE114" s="49">
        <v>764</v>
      </c>
      <c r="AF114" s="49">
        <v>721</v>
      </c>
      <c r="AG114" s="49">
        <v>742</v>
      </c>
      <c r="AH114" s="49">
        <v>759</v>
      </c>
      <c r="AI114" s="49">
        <v>803</v>
      </c>
      <c r="AJ114" s="49">
        <v>760</v>
      </c>
      <c r="AK114" s="49">
        <v>748</v>
      </c>
      <c r="AL114" s="49">
        <v>729</v>
      </c>
      <c r="AM114" s="49">
        <v>794</v>
      </c>
      <c r="AN114" s="49">
        <v>721</v>
      </c>
      <c r="AO114" s="49">
        <v>737</v>
      </c>
      <c r="AP114" s="49">
        <v>702</v>
      </c>
      <c r="AQ114" s="49">
        <v>706</v>
      </c>
      <c r="AR114" s="49">
        <v>706</v>
      </c>
      <c r="AS114" s="49">
        <v>697</v>
      </c>
    </row>
    <row r="115" spans="1:45" x14ac:dyDescent="0.3">
      <c r="A115" t="s">
        <v>12</v>
      </c>
      <c r="B115">
        <v>22</v>
      </c>
      <c r="C115">
        <v>838</v>
      </c>
      <c r="D115">
        <v>878</v>
      </c>
      <c r="E115">
        <v>853</v>
      </c>
      <c r="F115">
        <v>829</v>
      </c>
      <c r="G115">
        <v>845</v>
      </c>
      <c r="H115">
        <v>882</v>
      </c>
      <c r="I115">
        <v>926</v>
      </c>
      <c r="J115">
        <v>997</v>
      </c>
      <c r="K115">
        <v>946</v>
      </c>
      <c r="L115">
        <v>924</v>
      </c>
      <c r="M115">
        <v>885</v>
      </c>
      <c r="N115">
        <v>891</v>
      </c>
      <c r="O115">
        <v>935</v>
      </c>
      <c r="P115">
        <v>866</v>
      </c>
      <c r="Q115">
        <v>826</v>
      </c>
      <c r="R115">
        <v>888</v>
      </c>
      <c r="S115" s="48">
        <v>845</v>
      </c>
      <c r="T115" s="48">
        <v>806</v>
      </c>
      <c r="U115" s="48">
        <v>801</v>
      </c>
      <c r="V115" s="48">
        <v>771</v>
      </c>
      <c r="W115" s="66">
        <v>739</v>
      </c>
      <c r="X115" s="49">
        <v>721</v>
      </c>
      <c r="Y115" s="49">
        <v>693</v>
      </c>
      <c r="Z115" s="49">
        <v>676</v>
      </c>
      <c r="AA115" s="49">
        <v>671</v>
      </c>
      <c r="AB115" s="49">
        <v>716</v>
      </c>
      <c r="AC115" s="49">
        <v>739</v>
      </c>
      <c r="AD115" s="49">
        <v>782</v>
      </c>
      <c r="AE115" s="49">
        <v>762</v>
      </c>
      <c r="AF115" s="49">
        <v>816</v>
      </c>
      <c r="AG115" s="49">
        <v>776</v>
      </c>
      <c r="AH115" s="49">
        <v>798</v>
      </c>
      <c r="AI115" s="49">
        <v>815</v>
      </c>
      <c r="AJ115" s="49">
        <v>858</v>
      </c>
      <c r="AK115" s="49">
        <v>815</v>
      </c>
      <c r="AL115" s="49">
        <v>802</v>
      </c>
      <c r="AM115" s="49">
        <v>783</v>
      </c>
      <c r="AN115" s="49">
        <v>844</v>
      </c>
      <c r="AO115" s="49">
        <v>775</v>
      </c>
      <c r="AP115" s="49">
        <v>787</v>
      </c>
      <c r="AQ115" s="49">
        <v>752</v>
      </c>
      <c r="AR115" s="49">
        <v>756</v>
      </c>
      <c r="AS115" s="49">
        <v>754</v>
      </c>
    </row>
    <row r="116" spans="1:45" x14ac:dyDescent="0.3">
      <c r="A116" t="s">
        <v>12</v>
      </c>
      <c r="B116">
        <v>23</v>
      </c>
      <c r="C116">
        <v>744</v>
      </c>
      <c r="D116">
        <v>862</v>
      </c>
      <c r="E116">
        <v>870</v>
      </c>
      <c r="F116">
        <v>864</v>
      </c>
      <c r="G116">
        <v>870</v>
      </c>
      <c r="H116">
        <v>852</v>
      </c>
      <c r="I116">
        <v>890</v>
      </c>
      <c r="J116">
        <v>933</v>
      </c>
      <c r="K116">
        <v>1045</v>
      </c>
      <c r="L116">
        <v>990</v>
      </c>
      <c r="M116">
        <v>934</v>
      </c>
      <c r="N116">
        <v>926</v>
      </c>
      <c r="O116">
        <v>906</v>
      </c>
      <c r="P116">
        <v>967</v>
      </c>
      <c r="Q116">
        <v>873</v>
      </c>
      <c r="R116">
        <v>838</v>
      </c>
      <c r="S116" s="48">
        <v>912</v>
      </c>
      <c r="T116" s="48">
        <v>884</v>
      </c>
      <c r="U116" s="48">
        <v>810</v>
      </c>
      <c r="V116" s="48">
        <v>854</v>
      </c>
      <c r="W116" s="66">
        <v>767</v>
      </c>
      <c r="X116" s="49">
        <v>804</v>
      </c>
      <c r="Y116" s="49">
        <v>765</v>
      </c>
      <c r="Z116" s="49">
        <v>736</v>
      </c>
      <c r="AA116" s="49">
        <v>718</v>
      </c>
      <c r="AB116" s="49">
        <v>715</v>
      </c>
      <c r="AC116" s="49">
        <v>759</v>
      </c>
      <c r="AD116" s="49">
        <v>783</v>
      </c>
      <c r="AE116" s="49">
        <v>827</v>
      </c>
      <c r="AF116" s="49">
        <v>809</v>
      </c>
      <c r="AG116" s="49">
        <v>864</v>
      </c>
      <c r="AH116" s="49">
        <v>825</v>
      </c>
      <c r="AI116" s="49">
        <v>848</v>
      </c>
      <c r="AJ116" s="49">
        <v>866</v>
      </c>
      <c r="AK116" s="49">
        <v>908</v>
      </c>
      <c r="AL116" s="49">
        <v>865</v>
      </c>
      <c r="AM116" s="49">
        <v>851</v>
      </c>
      <c r="AN116" s="49">
        <v>833</v>
      </c>
      <c r="AO116" s="49">
        <v>891</v>
      </c>
      <c r="AP116" s="49">
        <v>825</v>
      </c>
      <c r="AQ116" s="49">
        <v>832</v>
      </c>
      <c r="AR116" s="49">
        <v>797</v>
      </c>
      <c r="AS116" s="49">
        <v>801</v>
      </c>
    </row>
    <row r="117" spans="1:45" x14ac:dyDescent="0.3">
      <c r="A117" t="s">
        <v>12</v>
      </c>
      <c r="B117">
        <v>24</v>
      </c>
      <c r="C117">
        <v>751</v>
      </c>
      <c r="D117">
        <v>762</v>
      </c>
      <c r="E117">
        <v>858</v>
      </c>
      <c r="F117">
        <v>894</v>
      </c>
      <c r="G117">
        <v>878</v>
      </c>
      <c r="H117">
        <v>880</v>
      </c>
      <c r="I117">
        <v>884</v>
      </c>
      <c r="J117">
        <v>890</v>
      </c>
      <c r="K117">
        <v>972</v>
      </c>
      <c r="L117">
        <v>1034</v>
      </c>
      <c r="M117">
        <v>991</v>
      </c>
      <c r="N117">
        <v>938</v>
      </c>
      <c r="O117">
        <v>916</v>
      </c>
      <c r="P117">
        <v>939</v>
      </c>
      <c r="Q117">
        <v>969</v>
      </c>
      <c r="R117">
        <v>899</v>
      </c>
      <c r="S117" s="48">
        <v>865</v>
      </c>
      <c r="T117" s="48">
        <v>932</v>
      </c>
      <c r="U117" s="48">
        <v>899</v>
      </c>
      <c r="V117" s="48">
        <v>829</v>
      </c>
      <c r="W117" s="66">
        <v>804</v>
      </c>
      <c r="X117" s="49">
        <v>844</v>
      </c>
      <c r="Y117" s="49">
        <v>825</v>
      </c>
      <c r="Z117" s="49">
        <v>787</v>
      </c>
      <c r="AA117" s="49">
        <v>759</v>
      </c>
      <c r="AB117" s="49">
        <v>740</v>
      </c>
      <c r="AC117" s="49">
        <v>738</v>
      </c>
      <c r="AD117" s="49">
        <v>781</v>
      </c>
      <c r="AE117" s="49">
        <v>805</v>
      </c>
      <c r="AF117" s="49">
        <v>850</v>
      </c>
      <c r="AG117" s="49">
        <v>834</v>
      </c>
      <c r="AH117" s="49">
        <v>887</v>
      </c>
      <c r="AI117" s="49">
        <v>851</v>
      </c>
      <c r="AJ117" s="49">
        <v>874</v>
      </c>
      <c r="AK117" s="49">
        <v>892</v>
      </c>
      <c r="AL117" s="49">
        <v>932</v>
      </c>
      <c r="AM117" s="49">
        <v>890</v>
      </c>
      <c r="AN117" s="49">
        <v>876</v>
      </c>
      <c r="AO117" s="49">
        <v>858</v>
      </c>
      <c r="AP117" s="49">
        <v>913</v>
      </c>
      <c r="AQ117" s="49">
        <v>851</v>
      </c>
      <c r="AR117" s="49">
        <v>855</v>
      </c>
      <c r="AS117" s="49">
        <v>820</v>
      </c>
    </row>
    <row r="118" spans="1:45" x14ac:dyDescent="0.3">
      <c r="A118" t="s">
        <v>12</v>
      </c>
      <c r="B118">
        <v>25</v>
      </c>
      <c r="C118">
        <v>795</v>
      </c>
      <c r="D118">
        <v>753</v>
      </c>
      <c r="E118">
        <v>763</v>
      </c>
      <c r="F118">
        <v>852</v>
      </c>
      <c r="G118">
        <v>897</v>
      </c>
      <c r="H118">
        <v>879</v>
      </c>
      <c r="I118">
        <v>899</v>
      </c>
      <c r="J118">
        <v>894</v>
      </c>
      <c r="K118">
        <v>893</v>
      </c>
      <c r="L118">
        <v>962</v>
      </c>
      <c r="M118">
        <v>1027</v>
      </c>
      <c r="N118">
        <v>986</v>
      </c>
      <c r="O118">
        <v>966</v>
      </c>
      <c r="P118">
        <v>899</v>
      </c>
      <c r="Q118">
        <v>955</v>
      </c>
      <c r="R118">
        <v>962</v>
      </c>
      <c r="S118" s="48">
        <v>923</v>
      </c>
      <c r="T118" s="48">
        <v>896</v>
      </c>
      <c r="U118" s="48">
        <v>950</v>
      </c>
      <c r="V118" s="48">
        <v>914</v>
      </c>
      <c r="W118" s="66">
        <v>819</v>
      </c>
      <c r="X118" s="49">
        <v>883</v>
      </c>
      <c r="Y118" s="49">
        <v>869</v>
      </c>
      <c r="Z118" s="49">
        <v>849</v>
      </c>
      <c r="AA118" s="49">
        <v>813</v>
      </c>
      <c r="AB118" s="49">
        <v>784</v>
      </c>
      <c r="AC118" s="49">
        <v>764</v>
      </c>
      <c r="AD118" s="49">
        <v>764</v>
      </c>
      <c r="AE118" s="49">
        <v>807</v>
      </c>
      <c r="AF118" s="49">
        <v>830</v>
      </c>
      <c r="AG118" s="49">
        <v>876</v>
      </c>
      <c r="AH118" s="49">
        <v>862</v>
      </c>
      <c r="AI118" s="49">
        <v>914</v>
      </c>
      <c r="AJ118" s="49">
        <v>880</v>
      </c>
      <c r="AK118" s="49">
        <v>903</v>
      </c>
      <c r="AL118" s="49">
        <v>922</v>
      </c>
      <c r="AM118" s="49">
        <v>961</v>
      </c>
      <c r="AN118" s="49">
        <v>919</v>
      </c>
      <c r="AO118" s="49">
        <v>904</v>
      </c>
      <c r="AP118" s="49">
        <v>887</v>
      </c>
      <c r="AQ118" s="49">
        <v>939</v>
      </c>
      <c r="AR118" s="49">
        <v>879</v>
      </c>
      <c r="AS118" s="49">
        <v>881</v>
      </c>
    </row>
    <row r="119" spans="1:45" x14ac:dyDescent="0.3">
      <c r="A119" t="s">
        <v>12</v>
      </c>
      <c r="B119">
        <v>26</v>
      </c>
      <c r="C119">
        <v>820</v>
      </c>
      <c r="D119">
        <v>805</v>
      </c>
      <c r="E119">
        <v>747</v>
      </c>
      <c r="F119">
        <v>767</v>
      </c>
      <c r="G119">
        <v>871</v>
      </c>
      <c r="H119">
        <v>906</v>
      </c>
      <c r="I119">
        <v>885</v>
      </c>
      <c r="J119">
        <v>902</v>
      </c>
      <c r="K119">
        <v>919</v>
      </c>
      <c r="L119">
        <v>891</v>
      </c>
      <c r="M119">
        <v>972</v>
      </c>
      <c r="N119">
        <v>1020</v>
      </c>
      <c r="O119">
        <v>982</v>
      </c>
      <c r="P119">
        <v>941</v>
      </c>
      <c r="Q119">
        <v>916</v>
      </c>
      <c r="R119">
        <v>956</v>
      </c>
      <c r="S119" s="48">
        <v>950</v>
      </c>
      <c r="T119" s="48">
        <v>906</v>
      </c>
      <c r="U119" s="48">
        <v>922</v>
      </c>
      <c r="V119" s="48">
        <v>975</v>
      </c>
      <c r="W119" s="66">
        <v>879</v>
      </c>
      <c r="X119" s="49">
        <v>907</v>
      </c>
      <c r="Y119" s="49">
        <v>890</v>
      </c>
      <c r="Z119" s="49">
        <v>877</v>
      </c>
      <c r="AA119" s="49">
        <v>856</v>
      </c>
      <c r="AB119" s="49">
        <v>821</v>
      </c>
      <c r="AC119" s="49">
        <v>793</v>
      </c>
      <c r="AD119" s="49">
        <v>773</v>
      </c>
      <c r="AE119" s="49">
        <v>773</v>
      </c>
      <c r="AF119" s="49">
        <v>815</v>
      </c>
      <c r="AG119" s="49">
        <v>839</v>
      </c>
      <c r="AH119" s="49">
        <v>884</v>
      </c>
      <c r="AI119" s="49">
        <v>872</v>
      </c>
      <c r="AJ119" s="49">
        <v>923</v>
      </c>
      <c r="AK119" s="49">
        <v>891</v>
      </c>
      <c r="AL119" s="49">
        <v>914</v>
      </c>
      <c r="AM119" s="49">
        <v>932</v>
      </c>
      <c r="AN119" s="49">
        <v>970</v>
      </c>
      <c r="AO119" s="49">
        <v>928</v>
      </c>
      <c r="AP119" s="49">
        <v>914</v>
      </c>
      <c r="AQ119" s="49">
        <v>897</v>
      </c>
      <c r="AR119" s="49">
        <v>946</v>
      </c>
      <c r="AS119" s="49">
        <v>890</v>
      </c>
    </row>
    <row r="120" spans="1:45" x14ac:dyDescent="0.3">
      <c r="A120" t="s">
        <v>12</v>
      </c>
      <c r="B120">
        <v>27</v>
      </c>
      <c r="C120">
        <v>844</v>
      </c>
      <c r="D120">
        <v>840</v>
      </c>
      <c r="E120">
        <v>810</v>
      </c>
      <c r="F120">
        <v>747</v>
      </c>
      <c r="G120">
        <v>766</v>
      </c>
      <c r="H120">
        <v>894</v>
      </c>
      <c r="I120">
        <v>914</v>
      </c>
      <c r="J120">
        <v>893</v>
      </c>
      <c r="K120">
        <v>881</v>
      </c>
      <c r="L120">
        <v>902</v>
      </c>
      <c r="M120">
        <v>905</v>
      </c>
      <c r="N120">
        <v>978</v>
      </c>
      <c r="O120">
        <v>1020</v>
      </c>
      <c r="P120">
        <v>997</v>
      </c>
      <c r="Q120">
        <v>950</v>
      </c>
      <c r="R120">
        <v>927</v>
      </c>
      <c r="S120" s="48">
        <v>969</v>
      </c>
      <c r="T120" s="48">
        <v>988</v>
      </c>
      <c r="U120" s="48">
        <v>929</v>
      </c>
      <c r="V120" s="48">
        <v>928</v>
      </c>
      <c r="W120" s="66">
        <v>904</v>
      </c>
      <c r="X120" s="49">
        <v>957</v>
      </c>
      <c r="Y120" s="49">
        <v>933</v>
      </c>
      <c r="Z120" s="49">
        <v>916</v>
      </c>
      <c r="AA120" s="49">
        <v>902</v>
      </c>
      <c r="AB120" s="49">
        <v>881</v>
      </c>
      <c r="AC120" s="49">
        <v>846</v>
      </c>
      <c r="AD120" s="49">
        <v>818</v>
      </c>
      <c r="AE120" s="49">
        <v>798</v>
      </c>
      <c r="AF120" s="49">
        <v>799</v>
      </c>
      <c r="AG120" s="49">
        <v>841</v>
      </c>
      <c r="AH120" s="49">
        <v>864</v>
      </c>
      <c r="AI120" s="49">
        <v>910</v>
      </c>
      <c r="AJ120" s="49">
        <v>899</v>
      </c>
      <c r="AK120" s="49">
        <v>949</v>
      </c>
      <c r="AL120" s="49">
        <v>919</v>
      </c>
      <c r="AM120" s="49">
        <v>942</v>
      </c>
      <c r="AN120" s="49">
        <v>961</v>
      </c>
      <c r="AO120" s="49">
        <v>998</v>
      </c>
      <c r="AP120" s="49">
        <v>956</v>
      </c>
      <c r="AQ120" s="49">
        <v>942</v>
      </c>
      <c r="AR120" s="49">
        <v>925</v>
      </c>
      <c r="AS120" s="49">
        <v>972</v>
      </c>
    </row>
    <row r="121" spans="1:45" x14ac:dyDescent="0.3">
      <c r="A121" t="s">
        <v>12</v>
      </c>
      <c r="B121">
        <v>28</v>
      </c>
      <c r="C121">
        <v>898</v>
      </c>
      <c r="D121">
        <v>847</v>
      </c>
      <c r="E121">
        <v>832</v>
      </c>
      <c r="F121">
        <v>821</v>
      </c>
      <c r="G121">
        <v>735</v>
      </c>
      <c r="H121">
        <v>750</v>
      </c>
      <c r="I121">
        <v>888</v>
      </c>
      <c r="J121">
        <v>920</v>
      </c>
      <c r="K121">
        <v>904</v>
      </c>
      <c r="L121">
        <v>881</v>
      </c>
      <c r="M121">
        <v>908</v>
      </c>
      <c r="N121">
        <v>903</v>
      </c>
      <c r="O121">
        <v>976</v>
      </c>
      <c r="P121">
        <v>996</v>
      </c>
      <c r="Q121">
        <v>999</v>
      </c>
      <c r="R121">
        <v>969</v>
      </c>
      <c r="S121" s="48">
        <v>938</v>
      </c>
      <c r="T121" s="48">
        <v>982</v>
      </c>
      <c r="U121" s="48">
        <v>1007</v>
      </c>
      <c r="V121" s="48">
        <v>937</v>
      </c>
      <c r="W121" s="66">
        <v>935</v>
      </c>
      <c r="X121" s="49">
        <v>986</v>
      </c>
      <c r="Y121" s="49">
        <v>951</v>
      </c>
      <c r="Z121" s="49">
        <v>930</v>
      </c>
      <c r="AA121" s="49">
        <v>912</v>
      </c>
      <c r="AB121" s="49">
        <v>898</v>
      </c>
      <c r="AC121" s="49">
        <v>877</v>
      </c>
      <c r="AD121" s="49">
        <v>844</v>
      </c>
      <c r="AE121" s="49">
        <v>817</v>
      </c>
      <c r="AF121" s="49">
        <v>796</v>
      </c>
      <c r="AG121" s="49">
        <v>798</v>
      </c>
      <c r="AH121" s="49">
        <v>839</v>
      </c>
      <c r="AI121" s="49">
        <v>861</v>
      </c>
      <c r="AJ121" s="49">
        <v>907</v>
      </c>
      <c r="AK121" s="49">
        <v>898</v>
      </c>
      <c r="AL121" s="49">
        <v>946</v>
      </c>
      <c r="AM121" s="49">
        <v>917</v>
      </c>
      <c r="AN121" s="49">
        <v>940</v>
      </c>
      <c r="AO121" s="49">
        <v>959</v>
      </c>
      <c r="AP121" s="49">
        <v>994</v>
      </c>
      <c r="AQ121" s="49">
        <v>954</v>
      </c>
      <c r="AR121" s="49">
        <v>940</v>
      </c>
      <c r="AS121" s="49">
        <v>923</v>
      </c>
    </row>
    <row r="122" spans="1:45" x14ac:dyDescent="0.3">
      <c r="A122" t="s">
        <v>12</v>
      </c>
      <c r="B122">
        <v>29</v>
      </c>
      <c r="C122">
        <v>1048</v>
      </c>
      <c r="D122">
        <v>915</v>
      </c>
      <c r="E122">
        <v>839</v>
      </c>
      <c r="F122">
        <v>816</v>
      </c>
      <c r="G122">
        <v>826</v>
      </c>
      <c r="H122">
        <v>753</v>
      </c>
      <c r="I122">
        <v>752</v>
      </c>
      <c r="J122">
        <v>905</v>
      </c>
      <c r="K122">
        <v>926</v>
      </c>
      <c r="L122">
        <v>907</v>
      </c>
      <c r="M122">
        <v>877</v>
      </c>
      <c r="N122">
        <v>909</v>
      </c>
      <c r="O122">
        <v>901</v>
      </c>
      <c r="P122">
        <v>981</v>
      </c>
      <c r="Q122">
        <v>982</v>
      </c>
      <c r="R122">
        <v>1003</v>
      </c>
      <c r="S122" s="48">
        <v>969</v>
      </c>
      <c r="T122" s="48">
        <v>948</v>
      </c>
      <c r="U122" s="48">
        <v>989</v>
      </c>
      <c r="V122" s="48">
        <v>997</v>
      </c>
      <c r="W122" s="66">
        <v>907</v>
      </c>
      <c r="X122" s="49">
        <v>945</v>
      </c>
      <c r="Y122" s="49">
        <v>992</v>
      </c>
      <c r="Z122" s="49">
        <v>957</v>
      </c>
      <c r="AA122" s="49">
        <v>937</v>
      </c>
      <c r="AB122" s="49">
        <v>919</v>
      </c>
      <c r="AC122" s="49">
        <v>905</v>
      </c>
      <c r="AD122" s="49">
        <v>885</v>
      </c>
      <c r="AE122" s="49">
        <v>852</v>
      </c>
      <c r="AF122" s="49">
        <v>825</v>
      </c>
      <c r="AG122" s="49">
        <v>804</v>
      </c>
      <c r="AH122" s="49">
        <v>806</v>
      </c>
      <c r="AI122" s="49">
        <v>846</v>
      </c>
      <c r="AJ122" s="49">
        <v>869</v>
      </c>
      <c r="AK122" s="49">
        <v>914</v>
      </c>
      <c r="AL122" s="49">
        <v>907</v>
      </c>
      <c r="AM122" s="49">
        <v>954</v>
      </c>
      <c r="AN122" s="49">
        <v>926</v>
      </c>
      <c r="AO122" s="49">
        <v>949</v>
      </c>
      <c r="AP122" s="49">
        <v>968</v>
      </c>
      <c r="AQ122" s="49">
        <v>1003</v>
      </c>
      <c r="AR122" s="49">
        <v>963</v>
      </c>
      <c r="AS122" s="49">
        <v>948</v>
      </c>
    </row>
    <row r="123" spans="1:45" x14ac:dyDescent="0.3">
      <c r="A123" t="s">
        <v>12</v>
      </c>
      <c r="B123">
        <v>30</v>
      </c>
      <c r="C123">
        <v>1008</v>
      </c>
      <c r="D123">
        <v>1025</v>
      </c>
      <c r="E123">
        <v>902</v>
      </c>
      <c r="F123">
        <v>846</v>
      </c>
      <c r="G123">
        <v>829</v>
      </c>
      <c r="H123">
        <v>820</v>
      </c>
      <c r="I123">
        <v>763</v>
      </c>
      <c r="J123">
        <v>738</v>
      </c>
      <c r="K123">
        <v>900</v>
      </c>
      <c r="L123">
        <v>927</v>
      </c>
      <c r="M123">
        <v>907</v>
      </c>
      <c r="N123">
        <v>880</v>
      </c>
      <c r="O123">
        <v>907</v>
      </c>
      <c r="P123">
        <v>896</v>
      </c>
      <c r="Q123">
        <v>984</v>
      </c>
      <c r="R123">
        <v>999</v>
      </c>
      <c r="S123" s="48">
        <v>1011</v>
      </c>
      <c r="T123" s="48">
        <v>969</v>
      </c>
      <c r="U123" s="48">
        <v>956</v>
      </c>
      <c r="V123" s="48">
        <v>986</v>
      </c>
      <c r="W123" s="66">
        <v>1041</v>
      </c>
      <c r="X123" s="49">
        <v>976</v>
      </c>
      <c r="Y123" s="49">
        <v>961</v>
      </c>
      <c r="Z123" s="49">
        <v>1006</v>
      </c>
      <c r="AA123" s="49">
        <v>970</v>
      </c>
      <c r="AB123" s="49">
        <v>951</v>
      </c>
      <c r="AC123" s="49">
        <v>933</v>
      </c>
      <c r="AD123" s="49">
        <v>918</v>
      </c>
      <c r="AE123" s="49">
        <v>898</v>
      </c>
      <c r="AF123" s="49">
        <v>866</v>
      </c>
      <c r="AG123" s="49">
        <v>839</v>
      </c>
      <c r="AH123" s="49">
        <v>818</v>
      </c>
      <c r="AI123" s="49">
        <v>821</v>
      </c>
      <c r="AJ123" s="49">
        <v>861</v>
      </c>
      <c r="AK123" s="49">
        <v>883</v>
      </c>
      <c r="AL123" s="49">
        <v>929</v>
      </c>
      <c r="AM123" s="49">
        <v>922</v>
      </c>
      <c r="AN123" s="49">
        <v>969</v>
      </c>
      <c r="AO123" s="49">
        <v>943</v>
      </c>
      <c r="AP123" s="49">
        <v>966</v>
      </c>
      <c r="AQ123" s="49">
        <v>984</v>
      </c>
      <c r="AR123" s="49">
        <v>1018</v>
      </c>
      <c r="AS123" s="49">
        <v>979</v>
      </c>
    </row>
    <row r="124" spans="1:45" x14ac:dyDescent="0.3">
      <c r="A124" t="s">
        <v>12</v>
      </c>
      <c r="B124">
        <v>31</v>
      </c>
      <c r="C124">
        <v>974</v>
      </c>
      <c r="D124">
        <v>1008</v>
      </c>
      <c r="E124">
        <v>1010</v>
      </c>
      <c r="F124">
        <v>919</v>
      </c>
      <c r="G124">
        <v>848</v>
      </c>
      <c r="H124">
        <v>823</v>
      </c>
      <c r="I124">
        <v>810</v>
      </c>
      <c r="J124">
        <v>766</v>
      </c>
      <c r="K124">
        <v>732</v>
      </c>
      <c r="L124">
        <v>916</v>
      </c>
      <c r="M124">
        <v>937</v>
      </c>
      <c r="N124">
        <v>919</v>
      </c>
      <c r="O124">
        <v>881</v>
      </c>
      <c r="P124">
        <v>917</v>
      </c>
      <c r="Q124">
        <v>921</v>
      </c>
      <c r="R124">
        <v>991</v>
      </c>
      <c r="S124" s="48">
        <v>1014</v>
      </c>
      <c r="T124" s="48">
        <v>1038</v>
      </c>
      <c r="U124" s="48">
        <v>981</v>
      </c>
      <c r="V124" s="48">
        <v>973</v>
      </c>
      <c r="W124" s="66">
        <v>1013</v>
      </c>
      <c r="X124" s="49">
        <v>1034</v>
      </c>
      <c r="Y124" s="49">
        <v>998</v>
      </c>
      <c r="Z124" s="49">
        <v>981</v>
      </c>
      <c r="AA124" s="49">
        <v>1022</v>
      </c>
      <c r="AB124" s="49">
        <v>986</v>
      </c>
      <c r="AC124" s="49">
        <v>968</v>
      </c>
      <c r="AD124" s="49">
        <v>950</v>
      </c>
      <c r="AE124" s="49">
        <v>935</v>
      </c>
      <c r="AF124" s="49">
        <v>915</v>
      </c>
      <c r="AG124" s="49">
        <v>883</v>
      </c>
      <c r="AH124" s="49">
        <v>856</v>
      </c>
      <c r="AI124" s="49">
        <v>834</v>
      </c>
      <c r="AJ124" s="49">
        <v>838</v>
      </c>
      <c r="AK124" s="49">
        <v>878</v>
      </c>
      <c r="AL124" s="49">
        <v>900</v>
      </c>
      <c r="AM124" s="49">
        <v>946</v>
      </c>
      <c r="AN124" s="49">
        <v>941</v>
      </c>
      <c r="AO124" s="49">
        <v>988</v>
      </c>
      <c r="AP124" s="49">
        <v>962</v>
      </c>
      <c r="AQ124" s="49">
        <v>985</v>
      </c>
      <c r="AR124" s="49">
        <v>1004</v>
      </c>
      <c r="AS124" s="49">
        <v>1038</v>
      </c>
    </row>
    <row r="125" spans="1:45" x14ac:dyDescent="0.3">
      <c r="A125" t="s">
        <v>12</v>
      </c>
      <c r="B125">
        <v>32</v>
      </c>
      <c r="C125">
        <v>1084</v>
      </c>
      <c r="D125">
        <v>978</v>
      </c>
      <c r="E125">
        <v>1001</v>
      </c>
      <c r="F125">
        <v>1000</v>
      </c>
      <c r="G125">
        <v>915</v>
      </c>
      <c r="H125">
        <v>850</v>
      </c>
      <c r="I125">
        <v>832</v>
      </c>
      <c r="J125">
        <v>821</v>
      </c>
      <c r="K125">
        <v>752</v>
      </c>
      <c r="L125">
        <v>744</v>
      </c>
      <c r="M125">
        <v>920</v>
      </c>
      <c r="N125">
        <v>934</v>
      </c>
      <c r="O125">
        <v>942</v>
      </c>
      <c r="P125">
        <v>889</v>
      </c>
      <c r="Q125">
        <v>908</v>
      </c>
      <c r="R125">
        <v>942</v>
      </c>
      <c r="S125" s="48">
        <v>1004</v>
      </c>
      <c r="T125" s="48">
        <v>1040</v>
      </c>
      <c r="U125" s="48">
        <v>1075</v>
      </c>
      <c r="V125" s="48">
        <v>1001</v>
      </c>
      <c r="W125" s="66">
        <v>1009</v>
      </c>
      <c r="X125" s="49">
        <v>1035</v>
      </c>
      <c r="Y125" s="49">
        <v>1052</v>
      </c>
      <c r="Z125" s="49">
        <v>1018</v>
      </c>
      <c r="AA125" s="49">
        <v>998</v>
      </c>
      <c r="AB125" s="49">
        <v>1037</v>
      </c>
      <c r="AC125" s="49">
        <v>1001</v>
      </c>
      <c r="AD125" s="49">
        <v>984</v>
      </c>
      <c r="AE125" s="49">
        <v>965</v>
      </c>
      <c r="AF125" s="49">
        <v>950</v>
      </c>
      <c r="AG125" s="49">
        <v>929</v>
      </c>
      <c r="AH125" s="49">
        <v>898</v>
      </c>
      <c r="AI125" s="49">
        <v>871</v>
      </c>
      <c r="AJ125" s="49">
        <v>849</v>
      </c>
      <c r="AK125" s="49">
        <v>853</v>
      </c>
      <c r="AL125" s="49">
        <v>893</v>
      </c>
      <c r="AM125" s="49">
        <v>915</v>
      </c>
      <c r="AN125" s="49">
        <v>962</v>
      </c>
      <c r="AO125" s="49">
        <v>957</v>
      </c>
      <c r="AP125" s="49">
        <v>1004</v>
      </c>
      <c r="AQ125" s="49">
        <v>979</v>
      </c>
      <c r="AR125" s="49">
        <v>1002</v>
      </c>
      <c r="AS125" s="49">
        <v>1022</v>
      </c>
    </row>
    <row r="126" spans="1:45" x14ac:dyDescent="0.3">
      <c r="A126" t="s">
        <v>12</v>
      </c>
      <c r="B126">
        <v>33</v>
      </c>
      <c r="C126">
        <v>1097</v>
      </c>
      <c r="D126">
        <v>1087</v>
      </c>
      <c r="E126">
        <v>993</v>
      </c>
      <c r="F126">
        <v>988</v>
      </c>
      <c r="G126">
        <v>1012</v>
      </c>
      <c r="H126">
        <v>912</v>
      </c>
      <c r="I126">
        <v>854</v>
      </c>
      <c r="J126">
        <v>838</v>
      </c>
      <c r="K126">
        <v>817</v>
      </c>
      <c r="L126">
        <v>760</v>
      </c>
      <c r="M126">
        <v>747</v>
      </c>
      <c r="N126">
        <v>924</v>
      </c>
      <c r="O126">
        <v>952</v>
      </c>
      <c r="P126">
        <v>940</v>
      </c>
      <c r="Q126">
        <v>897</v>
      </c>
      <c r="R126">
        <v>916</v>
      </c>
      <c r="S126" s="48">
        <v>939</v>
      </c>
      <c r="T126" s="48">
        <v>1023</v>
      </c>
      <c r="U126" s="48">
        <v>1054</v>
      </c>
      <c r="V126" s="48">
        <v>1079</v>
      </c>
      <c r="W126" s="66">
        <v>1046</v>
      </c>
      <c r="X126" s="49">
        <v>1013</v>
      </c>
      <c r="Y126" s="49">
        <v>1048</v>
      </c>
      <c r="Z126" s="49">
        <v>1067</v>
      </c>
      <c r="AA126" s="49">
        <v>1035</v>
      </c>
      <c r="AB126" s="49">
        <v>1012</v>
      </c>
      <c r="AC126" s="49">
        <v>1050</v>
      </c>
      <c r="AD126" s="49">
        <v>1013</v>
      </c>
      <c r="AE126" s="49">
        <v>997</v>
      </c>
      <c r="AF126" s="49">
        <v>977</v>
      </c>
      <c r="AG126" s="49">
        <v>962</v>
      </c>
      <c r="AH126" s="49">
        <v>942</v>
      </c>
      <c r="AI126" s="49">
        <v>911</v>
      </c>
      <c r="AJ126" s="49">
        <v>883</v>
      </c>
      <c r="AK126" s="49">
        <v>861</v>
      </c>
      <c r="AL126" s="49">
        <v>866</v>
      </c>
      <c r="AM126" s="49">
        <v>905</v>
      </c>
      <c r="AN126" s="49">
        <v>928</v>
      </c>
      <c r="AO126" s="49">
        <v>975</v>
      </c>
      <c r="AP126" s="49">
        <v>971</v>
      </c>
      <c r="AQ126" s="49">
        <v>1018</v>
      </c>
      <c r="AR126" s="49">
        <v>993</v>
      </c>
      <c r="AS126" s="49">
        <v>1017</v>
      </c>
    </row>
    <row r="127" spans="1:45" x14ac:dyDescent="0.3">
      <c r="A127" t="s">
        <v>12</v>
      </c>
      <c r="B127">
        <v>34</v>
      </c>
      <c r="C127">
        <v>1179</v>
      </c>
      <c r="D127">
        <v>1095</v>
      </c>
      <c r="E127">
        <v>1098</v>
      </c>
      <c r="F127">
        <v>986</v>
      </c>
      <c r="G127">
        <v>1003</v>
      </c>
      <c r="H127">
        <v>1008</v>
      </c>
      <c r="I127">
        <v>921</v>
      </c>
      <c r="J127">
        <v>871</v>
      </c>
      <c r="K127">
        <v>836</v>
      </c>
      <c r="L127">
        <v>825</v>
      </c>
      <c r="M127">
        <v>762</v>
      </c>
      <c r="N127">
        <v>748</v>
      </c>
      <c r="O127">
        <v>921</v>
      </c>
      <c r="P127">
        <v>947</v>
      </c>
      <c r="Q127">
        <v>951</v>
      </c>
      <c r="R127">
        <v>915</v>
      </c>
      <c r="S127" s="48">
        <v>931</v>
      </c>
      <c r="T127" s="48">
        <v>951</v>
      </c>
      <c r="U127" s="48">
        <v>1026</v>
      </c>
      <c r="V127" s="48">
        <v>1056</v>
      </c>
      <c r="W127" s="66">
        <v>1073</v>
      </c>
      <c r="X127" s="49">
        <v>1033</v>
      </c>
      <c r="Y127" s="49">
        <v>1025</v>
      </c>
      <c r="Z127" s="49">
        <v>1059</v>
      </c>
      <c r="AA127" s="49">
        <v>1080</v>
      </c>
      <c r="AB127" s="49">
        <v>1049</v>
      </c>
      <c r="AC127" s="49">
        <v>1024</v>
      </c>
      <c r="AD127" s="49">
        <v>1061</v>
      </c>
      <c r="AE127" s="49">
        <v>1023</v>
      </c>
      <c r="AF127" s="49">
        <v>1007</v>
      </c>
      <c r="AG127" s="49">
        <v>988</v>
      </c>
      <c r="AH127" s="49">
        <v>973</v>
      </c>
      <c r="AI127" s="49">
        <v>952</v>
      </c>
      <c r="AJ127" s="49">
        <v>921</v>
      </c>
      <c r="AK127" s="49">
        <v>894</v>
      </c>
      <c r="AL127" s="49">
        <v>872</v>
      </c>
      <c r="AM127" s="49">
        <v>877</v>
      </c>
      <c r="AN127" s="49">
        <v>916</v>
      </c>
      <c r="AO127" s="49">
        <v>939</v>
      </c>
      <c r="AP127" s="49">
        <v>986</v>
      </c>
      <c r="AQ127" s="49">
        <v>983</v>
      </c>
      <c r="AR127" s="49">
        <v>1029</v>
      </c>
      <c r="AS127" s="49">
        <v>1005</v>
      </c>
    </row>
    <row r="128" spans="1:45" x14ac:dyDescent="0.3">
      <c r="A128" t="s">
        <v>12</v>
      </c>
      <c r="B128">
        <v>35</v>
      </c>
      <c r="C128">
        <v>1231</v>
      </c>
      <c r="D128">
        <v>1173</v>
      </c>
      <c r="E128">
        <v>1094</v>
      </c>
      <c r="F128">
        <v>1106</v>
      </c>
      <c r="G128">
        <v>983</v>
      </c>
      <c r="H128">
        <v>1009</v>
      </c>
      <c r="I128">
        <v>1002</v>
      </c>
      <c r="J128">
        <v>902</v>
      </c>
      <c r="K128">
        <v>875</v>
      </c>
      <c r="L128">
        <v>835</v>
      </c>
      <c r="M128">
        <v>822</v>
      </c>
      <c r="N128">
        <v>768</v>
      </c>
      <c r="O128">
        <v>758</v>
      </c>
      <c r="P128">
        <v>915</v>
      </c>
      <c r="Q128">
        <v>951</v>
      </c>
      <c r="R128">
        <v>959</v>
      </c>
      <c r="S128" s="48">
        <v>924</v>
      </c>
      <c r="T128" s="48">
        <v>937</v>
      </c>
      <c r="U128" s="48">
        <v>956</v>
      </c>
      <c r="V128" s="48">
        <v>1026</v>
      </c>
      <c r="W128" s="66">
        <v>1101</v>
      </c>
      <c r="X128" s="49">
        <v>1075</v>
      </c>
      <c r="Y128" s="49">
        <v>1037</v>
      </c>
      <c r="Z128" s="49">
        <v>1028</v>
      </c>
      <c r="AA128" s="49">
        <v>1062</v>
      </c>
      <c r="AB128" s="49">
        <v>1084</v>
      </c>
      <c r="AC128" s="49">
        <v>1054</v>
      </c>
      <c r="AD128" s="49">
        <v>1028</v>
      </c>
      <c r="AE128" s="49">
        <v>1063</v>
      </c>
      <c r="AF128" s="49">
        <v>1025</v>
      </c>
      <c r="AG128" s="49">
        <v>1010</v>
      </c>
      <c r="AH128" s="49">
        <v>991</v>
      </c>
      <c r="AI128" s="49">
        <v>975</v>
      </c>
      <c r="AJ128" s="49">
        <v>955</v>
      </c>
      <c r="AK128" s="49">
        <v>924</v>
      </c>
      <c r="AL128" s="49">
        <v>897</v>
      </c>
      <c r="AM128" s="49">
        <v>875</v>
      </c>
      <c r="AN128" s="49">
        <v>880</v>
      </c>
      <c r="AO128" s="49">
        <v>919</v>
      </c>
      <c r="AP128" s="49">
        <v>941</v>
      </c>
      <c r="AQ128" s="49">
        <v>989</v>
      </c>
      <c r="AR128" s="49">
        <v>986</v>
      </c>
      <c r="AS128" s="49">
        <v>1032</v>
      </c>
    </row>
    <row r="129" spans="1:45" x14ac:dyDescent="0.3">
      <c r="A129" t="s">
        <v>12</v>
      </c>
      <c r="B129">
        <v>36</v>
      </c>
      <c r="C129">
        <v>1269</v>
      </c>
      <c r="D129">
        <v>1225</v>
      </c>
      <c r="E129">
        <v>1185</v>
      </c>
      <c r="F129">
        <v>1088</v>
      </c>
      <c r="G129">
        <v>1098</v>
      </c>
      <c r="H129">
        <v>1002</v>
      </c>
      <c r="I129">
        <v>1011</v>
      </c>
      <c r="J129">
        <v>1002</v>
      </c>
      <c r="K129">
        <v>906</v>
      </c>
      <c r="L129">
        <v>865</v>
      </c>
      <c r="M129">
        <v>833</v>
      </c>
      <c r="N129">
        <v>834</v>
      </c>
      <c r="O129">
        <v>774</v>
      </c>
      <c r="P129">
        <v>764</v>
      </c>
      <c r="Q129">
        <v>922</v>
      </c>
      <c r="R129">
        <v>952</v>
      </c>
      <c r="S129" s="48">
        <v>975</v>
      </c>
      <c r="T129" s="48">
        <v>948</v>
      </c>
      <c r="U129" s="48">
        <v>935</v>
      </c>
      <c r="V129" s="48">
        <v>959</v>
      </c>
      <c r="W129" s="66">
        <v>1036</v>
      </c>
      <c r="X129" s="49">
        <v>1075</v>
      </c>
      <c r="Y129" s="49">
        <v>1083</v>
      </c>
      <c r="Z129" s="49">
        <v>1047</v>
      </c>
      <c r="AA129" s="49">
        <v>1038</v>
      </c>
      <c r="AB129" s="49">
        <v>1070</v>
      </c>
      <c r="AC129" s="49">
        <v>1094</v>
      </c>
      <c r="AD129" s="49">
        <v>1065</v>
      </c>
      <c r="AE129" s="49">
        <v>1037</v>
      </c>
      <c r="AF129" s="49">
        <v>1071</v>
      </c>
      <c r="AG129" s="49">
        <v>1033</v>
      </c>
      <c r="AH129" s="49">
        <v>1019</v>
      </c>
      <c r="AI129" s="49">
        <v>999</v>
      </c>
      <c r="AJ129" s="49">
        <v>984</v>
      </c>
      <c r="AK129" s="49">
        <v>963</v>
      </c>
      <c r="AL129" s="49">
        <v>933</v>
      </c>
      <c r="AM129" s="49">
        <v>906</v>
      </c>
      <c r="AN129" s="49">
        <v>883</v>
      </c>
      <c r="AO129" s="49">
        <v>888</v>
      </c>
      <c r="AP129" s="49">
        <v>928</v>
      </c>
      <c r="AQ129" s="49">
        <v>950</v>
      </c>
      <c r="AR129" s="49">
        <v>998</v>
      </c>
      <c r="AS129" s="49">
        <v>996</v>
      </c>
    </row>
    <row r="130" spans="1:45" x14ac:dyDescent="0.3">
      <c r="A130" t="s">
        <v>12</v>
      </c>
      <c r="B130">
        <v>37</v>
      </c>
      <c r="C130">
        <v>1270</v>
      </c>
      <c r="D130">
        <v>1267</v>
      </c>
      <c r="E130">
        <v>1227</v>
      </c>
      <c r="F130">
        <v>1170</v>
      </c>
      <c r="G130">
        <v>1082</v>
      </c>
      <c r="H130">
        <v>1096</v>
      </c>
      <c r="I130">
        <v>1001</v>
      </c>
      <c r="J130">
        <v>1009</v>
      </c>
      <c r="K130">
        <v>1006</v>
      </c>
      <c r="L130">
        <v>895</v>
      </c>
      <c r="M130">
        <v>872</v>
      </c>
      <c r="N130">
        <v>839</v>
      </c>
      <c r="O130">
        <v>835</v>
      </c>
      <c r="P130">
        <v>770</v>
      </c>
      <c r="Q130">
        <v>771</v>
      </c>
      <c r="R130">
        <v>934</v>
      </c>
      <c r="S130" s="48">
        <v>952</v>
      </c>
      <c r="T130" s="48">
        <v>972</v>
      </c>
      <c r="U130" s="48">
        <v>951</v>
      </c>
      <c r="V130" s="48">
        <v>933</v>
      </c>
      <c r="W130" s="66">
        <v>945</v>
      </c>
      <c r="X130" s="49">
        <v>1044</v>
      </c>
      <c r="Y130" s="49">
        <v>1072</v>
      </c>
      <c r="Z130" s="49">
        <v>1079</v>
      </c>
      <c r="AA130" s="49">
        <v>1046</v>
      </c>
      <c r="AB130" s="49">
        <v>1036</v>
      </c>
      <c r="AC130" s="49">
        <v>1068</v>
      </c>
      <c r="AD130" s="49">
        <v>1092</v>
      </c>
      <c r="AE130" s="49">
        <v>1064</v>
      </c>
      <c r="AF130" s="49">
        <v>1035</v>
      </c>
      <c r="AG130" s="49">
        <v>1068</v>
      </c>
      <c r="AH130" s="49">
        <v>1030</v>
      </c>
      <c r="AI130" s="49">
        <v>1016</v>
      </c>
      <c r="AJ130" s="49">
        <v>997</v>
      </c>
      <c r="AK130" s="49">
        <v>981</v>
      </c>
      <c r="AL130" s="49">
        <v>961</v>
      </c>
      <c r="AM130" s="49">
        <v>931</v>
      </c>
      <c r="AN130" s="49">
        <v>904</v>
      </c>
      <c r="AO130" s="49">
        <v>882</v>
      </c>
      <c r="AP130" s="49">
        <v>887</v>
      </c>
      <c r="AQ130" s="49">
        <v>926</v>
      </c>
      <c r="AR130" s="49">
        <v>948</v>
      </c>
      <c r="AS130" s="49">
        <v>996</v>
      </c>
    </row>
    <row r="131" spans="1:45" x14ac:dyDescent="0.3">
      <c r="A131" t="s">
        <v>12</v>
      </c>
      <c r="B131">
        <v>38</v>
      </c>
      <c r="C131">
        <v>1241</v>
      </c>
      <c r="D131">
        <v>1261</v>
      </c>
      <c r="E131">
        <v>1263</v>
      </c>
      <c r="F131">
        <v>1218</v>
      </c>
      <c r="G131">
        <v>1166</v>
      </c>
      <c r="H131">
        <v>1077</v>
      </c>
      <c r="I131">
        <v>1101</v>
      </c>
      <c r="J131">
        <v>1005</v>
      </c>
      <c r="K131">
        <v>1013</v>
      </c>
      <c r="L131">
        <v>1000</v>
      </c>
      <c r="M131">
        <v>881</v>
      </c>
      <c r="N131">
        <v>870</v>
      </c>
      <c r="O131">
        <v>841</v>
      </c>
      <c r="P131">
        <v>827</v>
      </c>
      <c r="Q131">
        <v>787</v>
      </c>
      <c r="R131">
        <v>772</v>
      </c>
      <c r="S131" s="48">
        <v>937</v>
      </c>
      <c r="T131" s="48">
        <v>965</v>
      </c>
      <c r="U131" s="48">
        <v>978</v>
      </c>
      <c r="V131" s="48">
        <v>960</v>
      </c>
      <c r="W131" s="66">
        <v>928</v>
      </c>
      <c r="X131" s="49">
        <v>973</v>
      </c>
      <c r="Y131" s="49">
        <v>1050</v>
      </c>
      <c r="Z131" s="49">
        <v>1078</v>
      </c>
      <c r="AA131" s="49">
        <v>1085</v>
      </c>
      <c r="AB131" s="49">
        <v>1053</v>
      </c>
      <c r="AC131" s="49">
        <v>1043</v>
      </c>
      <c r="AD131" s="49">
        <v>1074</v>
      </c>
      <c r="AE131" s="49">
        <v>1099</v>
      </c>
      <c r="AF131" s="49">
        <v>1073</v>
      </c>
      <c r="AG131" s="49">
        <v>1042</v>
      </c>
      <c r="AH131" s="49">
        <v>1074</v>
      </c>
      <c r="AI131" s="49">
        <v>1036</v>
      </c>
      <c r="AJ131" s="49">
        <v>1023</v>
      </c>
      <c r="AK131" s="49">
        <v>1003</v>
      </c>
      <c r="AL131" s="49">
        <v>987</v>
      </c>
      <c r="AM131" s="49">
        <v>967</v>
      </c>
      <c r="AN131" s="49">
        <v>937</v>
      </c>
      <c r="AO131" s="49">
        <v>910</v>
      </c>
      <c r="AP131" s="49">
        <v>888</v>
      </c>
      <c r="AQ131" s="49">
        <v>894</v>
      </c>
      <c r="AR131" s="49">
        <v>932</v>
      </c>
      <c r="AS131" s="49">
        <v>954</v>
      </c>
    </row>
    <row r="132" spans="1:45" x14ac:dyDescent="0.3">
      <c r="A132" t="s">
        <v>12</v>
      </c>
      <c r="B132">
        <v>39</v>
      </c>
      <c r="C132">
        <v>1267</v>
      </c>
      <c r="D132">
        <v>1236</v>
      </c>
      <c r="E132">
        <v>1246</v>
      </c>
      <c r="F132">
        <v>1270</v>
      </c>
      <c r="G132">
        <v>1214</v>
      </c>
      <c r="H132">
        <v>1150</v>
      </c>
      <c r="I132">
        <v>1084</v>
      </c>
      <c r="J132">
        <v>1114</v>
      </c>
      <c r="K132">
        <v>1010</v>
      </c>
      <c r="L132">
        <v>1023</v>
      </c>
      <c r="M132">
        <v>995</v>
      </c>
      <c r="N132">
        <v>880</v>
      </c>
      <c r="O132">
        <v>877</v>
      </c>
      <c r="P132">
        <v>850</v>
      </c>
      <c r="Q132">
        <v>827</v>
      </c>
      <c r="R132">
        <v>782</v>
      </c>
      <c r="S132" s="48">
        <v>767</v>
      </c>
      <c r="T132" s="48">
        <v>938</v>
      </c>
      <c r="U132" s="48">
        <v>964</v>
      </c>
      <c r="V132" s="48">
        <v>997</v>
      </c>
      <c r="W132" s="66">
        <v>959</v>
      </c>
      <c r="X132" s="49">
        <v>963</v>
      </c>
      <c r="Y132" s="49">
        <v>976</v>
      </c>
      <c r="Z132" s="49">
        <v>1052</v>
      </c>
      <c r="AA132" s="49">
        <v>1080</v>
      </c>
      <c r="AB132" s="49">
        <v>1086</v>
      </c>
      <c r="AC132" s="49">
        <v>1056</v>
      </c>
      <c r="AD132" s="49">
        <v>1046</v>
      </c>
      <c r="AE132" s="49">
        <v>1076</v>
      </c>
      <c r="AF132" s="49">
        <v>1103</v>
      </c>
      <c r="AG132" s="49">
        <v>1076</v>
      </c>
      <c r="AH132" s="49">
        <v>1045</v>
      </c>
      <c r="AI132" s="49">
        <v>1076</v>
      </c>
      <c r="AJ132" s="49">
        <v>1038</v>
      </c>
      <c r="AK132" s="49">
        <v>1025</v>
      </c>
      <c r="AL132" s="49">
        <v>1006</v>
      </c>
      <c r="AM132" s="49">
        <v>990</v>
      </c>
      <c r="AN132" s="49">
        <v>970</v>
      </c>
      <c r="AO132" s="49">
        <v>940</v>
      </c>
      <c r="AP132" s="49">
        <v>913</v>
      </c>
      <c r="AQ132" s="49">
        <v>890</v>
      </c>
      <c r="AR132" s="49">
        <v>897</v>
      </c>
      <c r="AS132" s="49">
        <v>935</v>
      </c>
    </row>
    <row r="133" spans="1:45" x14ac:dyDescent="0.3">
      <c r="A133" t="s">
        <v>12</v>
      </c>
      <c r="B133">
        <v>40</v>
      </c>
      <c r="C133">
        <v>1228</v>
      </c>
      <c r="D133">
        <v>1256</v>
      </c>
      <c r="E133">
        <v>1237</v>
      </c>
      <c r="F133">
        <v>1236</v>
      </c>
      <c r="G133">
        <v>1274</v>
      </c>
      <c r="H133">
        <v>1217</v>
      </c>
      <c r="I133">
        <v>1152</v>
      </c>
      <c r="J133">
        <v>1084</v>
      </c>
      <c r="K133">
        <v>1119</v>
      </c>
      <c r="L133">
        <v>1013</v>
      </c>
      <c r="M133">
        <v>1036</v>
      </c>
      <c r="N133">
        <v>1007</v>
      </c>
      <c r="O133">
        <v>885</v>
      </c>
      <c r="P133">
        <v>899</v>
      </c>
      <c r="Q133">
        <v>847</v>
      </c>
      <c r="R133">
        <v>831</v>
      </c>
      <c r="S133" s="48">
        <v>779</v>
      </c>
      <c r="T133" s="48">
        <v>774</v>
      </c>
      <c r="U133" s="48">
        <v>938</v>
      </c>
      <c r="V133" s="48">
        <v>958</v>
      </c>
      <c r="W133" s="66">
        <v>942</v>
      </c>
      <c r="X133" s="49">
        <v>963</v>
      </c>
      <c r="Y133" s="49">
        <v>966</v>
      </c>
      <c r="Z133" s="49">
        <v>979</v>
      </c>
      <c r="AA133" s="49">
        <v>1054</v>
      </c>
      <c r="AB133" s="49">
        <v>1081</v>
      </c>
      <c r="AC133" s="49">
        <v>1087</v>
      </c>
      <c r="AD133" s="49">
        <v>1058</v>
      </c>
      <c r="AE133" s="49">
        <v>1048</v>
      </c>
      <c r="AF133" s="49">
        <v>1077</v>
      </c>
      <c r="AG133" s="49">
        <v>1104</v>
      </c>
      <c r="AH133" s="49">
        <v>1079</v>
      </c>
      <c r="AI133" s="49">
        <v>1047</v>
      </c>
      <c r="AJ133" s="49">
        <v>1077</v>
      </c>
      <c r="AK133" s="49">
        <v>1038</v>
      </c>
      <c r="AL133" s="49">
        <v>1026</v>
      </c>
      <c r="AM133" s="49">
        <v>1007</v>
      </c>
      <c r="AN133" s="49">
        <v>991</v>
      </c>
      <c r="AO133" s="49">
        <v>971</v>
      </c>
      <c r="AP133" s="49">
        <v>942</v>
      </c>
      <c r="AQ133" s="49">
        <v>915</v>
      </c>
      <c r="AR133" s="49">
        <v>892</v>
      </c>
      <c r="AS133" s="49">
        <v>899</v>
      </c>
    </row>
    <row r="134" spans="1:45" x14ac:dyDescent="0.3">
      <c r="A134" t="s">
        <v>12</v>
      </c>
      <c r="B134">
        <v>41</v>
      </c>
      <c r="C134">
        <v>1180</v>
      </c>
      <c r="D134">
        <v>1229</v>
      </c>
      <c r="E134">
        <v>1248</v>
      </c>
      <c r="F134">
        <v>1226</v>
      </c>
      <c r="G134">
        <v>1224</v>
      </c>
      <c r="H134">
        <v>1264</v>
      </c>
      <c r="I134">
        <v>1222</v>
      </c>
      <c r="J134">
        <v>1148</v>
      </c>
      <c r="K134">
        <v>1085</v>
      </c>
      <c r="L134">
        <v>1126</v>
      </c>
      <c r="M134">
        <v>1021</v>
      </c>
      <c r="N134">
        <v>1044</v>
      </c>
      <c r="O134">
        <v>1018</v>
      </c>
      <c r="P134">
        <v>882</v>
      </c>
      <c r="Q134">
        <v>908</v>
      </c>
      <c r="R134">
        <v>854</v>
      </c>
      <c r="S134" s="48">
        <v>836</v>
      </c>
      <c r="T134" s="48">
        <v>784</v>
      </c>
      <c r="U134" s="48">
        <v>771</v>
      </c>
      <c r="V134" s="48">
        <v>954</v>
      </c>
      <c r="W134" s="66">
        <v>932</v>
      </c>
      <c r="X134" s="49">
        <v>990</v>
      </c>
      <c r="Y134" s="49">
        <v>967</v>
      </c>
      <c r="Z134" s="49">
        <v>971</v>
      </c>
      <c r="AA134" s="49">
        <v>983</v>
      </c>
      <c r="AB134" s="49">
        <v>1057</v>
      </c>
      <c r="AC134" s="49">
        <v>1084</v>
      </c>
      <c r="AD134" s="49">
        <v>1089</v>
      </c>
      <c r="AE134" s="49">
        <v>1062</v>
      </c>
      <c r="AF134" s="49">
        <v>1052</v>
      </c>
      <c r="AG134" s="49">
        <v>1080</v>
      </c>
      <c r="AH134" s="49">
        <v>1108</v>
      </c>
      <c r="AI134" s="49">
        <v>1083</v>
      </c>
      <c r="AJ134" s="49">
        <v>1051</v>
      </c>
      <c r="AK134" s="49">
        <v>1079</v>
      </c>
      <c r="AL134" s="49">
        <v>1041</v>
      </c>
      <c r="AM134" s="49">
        <v>1029</v>
      </c>
      <c r="AN134" s="49">
        <v>1010</v>
      </c>
      <c r="AO134" s="49">
        <v>994</v>
      </c>
      <c r="AP134" s="49">
        <v>974</v>
      </c>
      <c r="AQ134" s="49">
        <v>945</v>
      </c>
      <c r="AR134" s="49">
        <v>919</v>
      </c>
      <c r="AS134" s="49">
        <v>896</v>
      </c>
    </row>
    <row r="135" spans="1:45" x14ac:dyDescent="0.3">
      <c r="A135" t="s">
        <v>12</v>
      </c>
      <c r="B135">
        <v>42</v>
      </c>
      <c r="C135">
        <v>1163</v>
      </c>
      <c r="D135">
        <v>1177</v>
      </c>
      <c r="E135">
        <v>1232</v>
      </c>
      <c r="F135">
        <v>1243</v>
      </c>
      <c r="G135">
        <v>1229</v>
      </c>
      <c r="H135">
        <v>1212</v>
      </c>
      <c r="I135">
        <v>1262</v>
      </c>
      <c r="J135">
        <v>1224</v>
      </c>
      <c r="K135">
        <v>1149</v>
      </c>
      <c r="L135">
        <v>1077</v>
      </c>
      <c r="M135">
        <v>1125</v>
      </c>
      <c r="N135">
        <v>1010</v>
      </c>
      <c r="O135">
        <v>1051</v>
      </c>
      <c r="P135">
        <v>1015</v>
      </c>
      <c r="Q135">
        <v>889</v>
      </c>
      <c r="R135">
        <v>918</v>
      </c>
      <c r="S135" s="48">
        <v>859</v>
      </c>
      <c r="T135" s="48">
        <v>846</v>
      </c>
      <c r="U135" s="48">
        <v>786</v>
      </c>
      <c r="V135" s="48">
        <v>776</v>
      </c>
      <c r="W135" s="66">
        <v>975</v>
      </c>
      <c r="X135" s="49">
        <v>983</v>
      </c>
      <c r="Y135" s="49">
        <v>996</v>
      </c>
      <c r="Z135" s="49">
        <v>973</v>
      </c>
      <c r="AA135" s="49">
        <v>978</v>
      </c>
      <c r="AB135" s="49">
        <v>989</v>
      </c>
      <c r="AC135" s="49">
        <v>1062</v>
      </c>
      <c r="AD135" s="49">
        <v>1089</v>
      </c>
      <c r="AE135" s="49">
        <v>1094</v>
      </c>
      <c r="AF135" s="49">
        <v>1067</v>
      </c>
      <c r="AG135" s="49">
        <v>1057</v>
      </c>
      <c r="AH135" s="49">
        <v>1085</v>
      </c>
      <c r="AI135" s="49">
        <v>1114</v>
      </c>
      <c r="AJ135" s="49">
        <v>1090</v>
      </c>
      <c r="AK135" s="49">
        <v>1056</v>
      </c>
      <c r="AL135" s="49">
        <v>1084</v>
      </c>
      <c r="AM135" s="49">
        <v>1046</v>
      </c>
      <c r="AN135" s="49">
        <v>1034</v>
      </c>
      <c r="AO135" s="49">
        <v>1015</v>
      </c>
      <c r="AP135" s="49">
        <v>999</v>
      </c>
      <c r="AQ135" s="49">
        <v>979</v>
      </c>
      <c r="AR135" s="49">
        <v>950</v>
      </c>
      <c r="AS135" s="49">
        <v>923</v>
      </c>
    </row>
    <row r="136" spans="1:45" x14ac:dyDescent="0.3">
      <c r="A136" t="s">
        <v>12</v>
      </c>
      <c r="B136">
        <v>43</v>
      </c>
      <c r="C136">
        <v>1133</v>
      </c>
      <c r="D136">
        <v>1168</v>
      </c>
      <c r="E136">
        <v>1175</v>
      </c>
      <c r="F136">
        <v>1229</v>
      </c>
      <c r="G136">
        <v>1228</v>
      </c>
      <c r="H136">
        <v>1240</v>
      </c>
      <c r="I136">
        <v>1206</v>
      </c>
      <c r="J136">
        <v>1255</v>
      </c>
      <c r="K136">
        <v>1226</v>
      </c>
      <c r="L136">
        <v>1139</v>
      </c>
      <c r="M136">
        <v>1087</v>
      </c>
      <c r="N136">
        <v>1124</v>
      </c>
      <c r="O136">
        <v>1012</v>
      </c>
      <c r="P136">
        <v>1055</v>
      </c>
      <c r="Q136">
        <v>1016</v>
      </c>
      <c r="R136">
        <v>886</v>
      </c>
      <c r="S136" s="48">
        <v>933</v>
      </c>
      <c r="T136" s="48">
        <v>859</v>
      </c>
      <c r="U136" s="48">
        <v>844</v>
      </c>
      <c r="V136" s="48">
        <v>800</v>
      </c>
      <c r="W136" s="66">
        <v>774</v>
      </c>
      <c r="X136" s="49">
        <v>955</v>
      </c>
      <c r="Y136" s="49">
        <v>987</v>
      </c>
      <c r="Z136" s="49">
        <v>1000</v>
      </c>
      <c r="AA136" s="49">
        <v>977</v>
      </c>
      <c r="AB136" s="49">
        <v>982</v>
      </c>
      <c r="AC136" s="49">
        <v>992</v>
      </c>
      <c r="AD136" s="49">
        <v>1065</v>
      </c>
      <c r="AE136" s="49">
        <v>1092</v>
      </c>
      <c r="AF136" s="49">
        <v>1096</v>
      </c>
      <c r="AG136" s="49">
        <v>1071</v>
      </c>
      <c r="AH136" s="49">
        <v>1060</v>
      </c>
      <c r="AI136" s="49">
        <v>1088</v>
      </c>
      <c r="AJ136" s="49">
        <v>1117</v>
      </c>
      <c r="AK136" s="49">
        <v>1094</v>
      </c>
      <c r="AL136" s="49">
        <v>1059</v>
      </c>
      <c r="AM136" s="49">
        <v>1087</v>
      </c>
      <c r="AN136" s="49">
        <v>1049</v>
      </c>
      <c r="AO136" s="49">
        <v>1037</v>
      </c>
      <c r="AP136" s="49">
        <v>1018</v>
      </c>
      <c r="AQ136" s="49">
        <v>1002</v>
      </c>
      <c r="AR136" s="49">
        <v>982</v>
      </c>
      <c r="AS136" s="49">
        <v>953</v>
      </c>
    </row>
    <row r="137" spans="1:45" x14ac:dyDescent="0.3">
      <c r="A137" t="s">
        <v>12</v>
      </c>
      <c r="B137">
        <v>44</v>
      </c>
      <c r="C137">
        <v>1110</v>
      </c>
      <c r="D137">
        <v>1148</v>
      </c>
      <c r="E137">
        <v>1164</v>
      </c>
      <c r="F137">
        <v>1166</v>
      </c>
      <c r="G137">
        <v>1228</v>
      </c>
      <c r="H137">
        <v>1212</v>
      </c>
      <c r="I137">
        <v>1236</v>
      </c>
      <c r="J137">
        <v>1213</v>
      </c>
      <c r="K137">
        <v>1254</v>
      </c>
      <c r="L137">
        <v>1220</v>
      </c>
      <c r="M137">
        <v>1130</v>
      </c>
      <c r="N137">
        <v>1085</v>
      </c>
      <c r="O137">
        <v>1132</v>
      </c>
      <c r="P137">
        <v>1020</v>
      </c>
      <c r="Q137">
        <v>1055</v>
      </c>
      <c r="R137">
        <v>1020</v>
      </c>
      <c r="S137" s="48">
        <v>889</v>
      </c>
      <c r="T137" s="48">
        <v>930</v>
      </c>
      <c r="U137" s="48">
        <v>874</v>
      </c>
      <c r="V137" s="48">
        <v>839</v>
      </c>
      <c r="W137" s="66">
        <v>753</v>
      </c>
      <c r="X137" s="49">
        <v>794</v>
      </c>
      <c r="Y137" s="49">
        <v>955</v>
      </c>
      <c r="Z137" s="49">
        <v>987</v>
      </c>
      <c r="AA137" s="49">
        <v>1000</v>
      </c>
      <c r="AB137" s="49">
        <v>978</v>
      </c>
      <c r="AC137" s="49">
        <v>983</v>
      </c>
      <c r="AD137" s="49">
        <v>993</v>
      </c>
      <c r="AE137" s="49">
        <v>1064</v>
      </c>
      <c r="AF137" s="49">
        <v>1091</v>
      </c>
      <c r="AG137" s="49">
        <v>1095</v>
      </c>
      <c r="AH137" s="49">
        <v>1071</v>
      </c>
      <c r="AI137" s="49">
        <v>1060</v>
      </c>
      <c r="AJ137" s="49">
        <v>1088</v>
      </c>
      <c r="AK137" s="49">
        <v>1117</v>
      </c>
      <c r="AL137" s="49">
        <v>1094</v>
      </c>
      <c r="AM137" s="49">
        <v>1059</v>
      </c>
      <c r="AN137" s="49">
        <v>1086</v>
      </c>
      <c r="AO137" s="49">
        <v>1048</v>
      </c>
      <c r="AP137" s="49">
        <v>1037</v>
      </c>
      <c r="AQ137" s="49">
        <v>1018</v>
      </c>
      <c r="AR137" s="49">
        <v>1002</v>
      </c>
      <c r="AS137" s="49">
        <v>982</v>
      </c>
    </row>
    <row r="138" spans="1:45" x14ac:dyDescent="0.3">
      <c r="A138" t="s">
        <v>12</v>
      </c>
      <c r="B138">
        <v>45</v>
      </c>
      <c r="C138">
        <v>1054</v>
      </c>
      <c r="D138">
        <v>1098</v>
      </c>
      <c r="E138">
        <v>1140</v>
      </c>
      <c r="F138">
        <v>1152</v>
      </c>
      <c r="G138">
        <v>1164</v>
      </c>
      <c r="H138">
        <v>1226</v>
      </c>
      <c r="I138">
        <v>1205</v>
      </c>
      <c r="J138">
        <v>1224</v>
      </c>
      <c r="K138">
        <v>1201</v>
      </c>
      <c r="L138">
        <v>1242</v>
      </c>
      <c r="M138">
        <v>1221</v>
      </c>
      <c r="N138">
        <v>1140</v>
      </c>
      <c r="O138">
        <v>1078</v>
      </c>
      <c r="P138">
        <v>1142</v>
      </c>
      <c r="Q138">
        <v>1017</v>
      </c>
      <c r="R138">
        <v>1066</v>
      </c>
      <c r="S138" s="48">
        <v>1033</v>
      </c>
      <c r="T138" s="48">
        <v>894</v>
      </c>
      <c r="U138" s="48">
        <v>922</v>
      </c>
      <c r="V138" s="48">
        <v>865</v>
      </c>
      <c r="W138" s="66">
        <v>811</v>
      </c>
      <c r="X138" s="49">
        <v>802</v>
      </c>
      <c r="Y138" s="49">
        <v>800</v>
      </c>
      <c r="Z138" s="49">
        <v>961</v>
      </c>
      <c r="AA138" s="49">
        <v>994</v>
      </c>
      <c r="AB138" s="49">
        <v>1006</v>
      </c>
      <c r="AC138" s="49">
        <v>984</v>
      </c>
      <c r="AD138" s="49">
        <v>989</v>
      </c>
      <c r="AE138" s="49">
        <v>999</v>
      </c>
      <c r="AF138" s="49">
        <v>1070</v>
      </c>
      <c r="AG138" s="49">
        <v>1097</v>
      </c>
      <c r="AH138" s="49">
        <v>1101</v>
      </c>
      <c r="AI138" s="49">
        <v>1077</v>
      </c>
      <c r="AJ138" s="49">
        <v>1066</v>
      </c>
      <c r="AK138" s="49">
        <v>1094</v>
      </c>
      <c r="AL138" s="49">
        <v>1124</v>
      </c>
      <c r="AM138" s="49">
        <v>1101</v>
      </c>
      <c r="AN138" s="49">
        <v>1065</v>
      </c>
      <c r="AO138" s="49">
        <v>1092</v>
      </c>
      <c r="AP138" s="49">
        <v>1054</v>
      </c>
      <c r="AQ138" s="49">
        <v>1043</v>
      </c>
      <c r="AR138" s="49">
        <v>1024</v>
      </c>
      <c r="AS138" s="49">
        <v>1008</v>
      </c>
    </row>
    <row r="139" spans="1:45" x14ac:dyDescent="0.3">
      <c r="A139" t="s">
        <v>12</v>
      </c>
      <c r="B139">
        <v>46</v>
      </c>
      <c r="C139">
        <v>994</v>
      </c>
      <c r="D139">
        <v>1052</v>
      </c>
      <c r="E139">
        <v>1087</v>
      </c>
      <c r="F139">
        <v>1136</v>
      </c>
      <c r="G139">
        <v>1147</v>
      </c>
      <c r="H139">
        <v>1153</v>
      </c>
      <c r="I139">
        <v>1221</v>
      </c>
      <c r="J139">
        <v>1198</v>
      </c>
      <c r="K139">
        <v>1226</v>
      </c>
      <c r="L139">
        <v>1195</v>
      </c>
      <c r="M139">
        <v>1238</v>
      </c>
      <c r="N139">
        <v>1222</v>
      </c>
      <c r="O139">
        <v>1143</v>
      </c>
      <c r="P139">
        <v>1077</v>
      </c>
      <c r="Q139">
        <v>1140</v>
      </c>
      <c r="R139">
        <v>1019</v>
      </c>
      <c r="S139" s="48">
        <v>1058</v>
      </c>
      <c r="T139" s="48">
        <v>1040</v>
      </c>
      <c r="U139" s="48">
        <v>901</v>
      </c>
      <c r="V139" s="48">
        <v>919</v>
      </c>
      <c r="W139" s="66">
        <v>865</v>
      </c>
      <c r="X139" s="49">
        <v>860</v>
      </c>
      <c r="Y139" s="49">
        <v>804</v>
      </c>
      <c r="Z139" s="49">
        <v>803</v>
      </c>
      <c r="AA139" s="49">
        <v>962</v>
      </c>
      <c r="AB139" s="49">
        <v>995</v>
      </c>
      <c r="AC139" s="49">
        <v>1007</v>
      </c>
      <c r="AD139" s="49">
        <v>985</v>
      </c>
      <c r="AE139" s="49">
        <v>991</v>
      </c>
      <c r="AF139" s="49">
        <v>1000</v>
      </c>
      <c r="AG139" s="49">
        <v>1070</v>
      </c>
      <c r="AH139" s="49">
        <v>1097</v>
      </c>
      <c r="AI139" s="49">
        <v>1100</v>
      </c>
      <c r="AJ139" s="49">
        <v>1078</v>
      </c>
      <c r="AK139" s="49">
        <v>1067</v>
      </c>
      <c r="AL139" s="49">
        <v>1094</v>
      </c>
      <c r="AM139" s="49">
        <v>1125</v>
      </c>
      <c r="AN139" s="49">
        <v>1102</v>
      </c>
      <c r="AO139" s="49">
        <v>1066</v>
      </c>
      <c r="AP139" s="49">
        <v>1092</v>
      </c>
      <c r="AQ139" s="49">
        <v>1054</v>
      </c>
      <c r="AR139" s="49">
        <v>1043</v>
      </c>
      <c r="AS139" s="49">
        <v>1024</v>
      </c>
    </row>
    <row r="140" spans="1:45" x14ac:dyDescent="0.3">
      <c r="A140" t="s">
        <v>12</v>
      </c>
      <c r="B140">
        <v>47</v>
      </c>
      <c r="C140">
        <v>1023</v>
      </c>
      <c r="D140">
        <v>989</v>
      </c>
      <c r="E140">
        <v>1048</v>
      </c>
      <c r="F140">
        <v>1066</v>
      </c>
      <c r="G140">
        <v>1137</v>
      </c>
      <c r="H140">
        <v>1139</v>
      </c>
      <c r="I140">
        <v>1153</v>
      </c>
      <c r="J140">
        <v>1225</v>
      </c>
      <c r="K140">
        <v>1194</v>
      </c>
      <c r="L140">
        <v>1232</v>
      </c>
      <c r="M140">
        <v>1186</v>
      </c>
      <c r="N140">
        <v>1239</v>
      </c>
      <c r="O140">
        <v>1213</v>
      </c>
      <c r="P140">
        <v>1141</v>
      </c>
      <c r="Q140">
        <v>1081</v>
      </c>
      <c r="R140">
        <v>1142</v>
      </c>
      <c r="S140" s="48">
        <v>1022</v>
      </c>
      <c r="T140" s="48">
        <v>1057</v>
      </c>
      <c r="U140" s="48">
        <v>1046</v>
      </c>
      <c r="V140" s="48">
        <v>908</v>
      </c>
      <c r="W140" s="66">
        <v>866</v>
      </c>
      <c r="X140" s="49">
        <v>870</v>
      </c>
      <c r="Y140" s="49">
        <v>862</v>
      </c>
      <c r="Z140" s="49">
        <v>806</v>
      </c>
      <c r="AA140" s="49">
        <v>804</v>
      </c>
      <c r="AB140" s="49">
        <v>963</v>
      </c>
      <c r="AC140" s="49">
        <v>995</v>
      </c>
      <c r="AD140" s="49">
        <v>1007</v>
      </c>
      <c r="AE140" s="49">
        <v>986</v>
      </c>
      <c r="AF140" s="49">
        <v>992</v>
      </c>
      <c r="AG140" s="49">
        <v>1000</v>
      </c>
      <c r="AH140" s="49">
        <v>1070</v>
      </c>
      <c r="AI140" s="49">
        <v>1096</v>
      </c>
      <c r="AJ140" s="49">
        <v>1100</v>
      </c>
      <c r="AK140" s="49">
        <v>1078</v>
      </c>
      <c r="AL140" s="49">
        <v>1067</v>
      </c>
      <c r="AM140" s="49">
        <v>1094</v>
      </c>
      <c r="AN140" s="49">
        <v>1125</v>
      </c>
      <c r="AO140" s="49">
        <v>1103</v>
      </c>
      <c r="AP140" s="49">
        <v>1067</v>
      </c>
      <c r="AQ140" s="49">
        <v>1092</v>
      </c>
      <c r="AR140" s="49">
        <v>1054</v>
      </c>
      <c r="AS140" s="49">
        <v>1043</v>
      </c>
    </row>
    <row r="141" spans="1:45" x14ac:dyDescent="0.3">
      <c r="A141" t="s">
        <v>12</v>
      </c>
      <c r="B141">
        <v>48</v>
      </c>
      <c r="C141">
        <v>971</v>
      </c>
      <c r="D141">
        <v>1030</v>
      </c>
      <c r="E141">
        <v>983</v>
      </c>
      <c r="F141">
        <v>1041</v>
      </c>
      <c r="G141">
        <v>1064</v>
      </c>
      <c r="H141">
        <v>1142</v>
      </c>
      <c r="I141">
        <v>1131</v>
      </c>
      <c r="J141">
        <v>1143</v>
      </c>
      <c r="K141">
        <v>1230</v>
      </c>
      <c r="L141">
        <v>1189</v>
      </c>
      <c r="M141">
        <v>1227</v>
      </c>
      <c r="N141">
        <v>1176</v>
      </c>
      <c r="O141">
        <v>1245</v>
      </c>
      <c r="P141">
        <v>1216</v>
      </c>
      <c r="Q141">
        <v>1136</v>
      </c>
      <c r="R141">
        <v>1087</v>
      </c>
      <c r="S141" s="48">
        <v>1150</v>
      </c>
      <c r="T141" s="48">
        <v>1030</v>
      </c>
      <c r="U141" s="48">
        <v>1061</v>
      </c>
      <c r="V141" s="48">
        <v>1045</v>
      </c>
      <c r="W141" s="66">
        <v>885</v>
      </c>
      <c r="X141" s="49">
        <v>941</v>
      </c>
      <c r="Y141" s="49">
        <v>875</v>
      </c>
      <c r="Z141" s="49">
        <v>866</v>
      </c>
      <c r="AA141" s="49">
        <v>810</v>
      </c>
      <c r="AB141" s="49">
        <v>809</v>
      </c>
      <c r="AC141" s="49">
        <v>967</v>
      </c>
      <c r="AD141" s="49">
        <v>1000</v>
      </c>
      <c r="AE141" s="49">
        <v>1012</v>
      </c>
      <c r="AF141" s="49">
        <v>990</v>
      </c>
      <c r="AG141" s="49">
        <v>997</v>
      </c>
      <c r="AH141" s="49">
        <v>1005</v>
      </c>
      <c r="AI141" s="49">
        <v>1074</v>
      </c>
      <c r="AJ141" s="49">
        <v>1100</v>
      </c>
      <c r="AK141" s="49">
        <v>1103</v>
      </c>
      <c r="AL141" s="49">
        <v>1082</v>
      </c>
      <c r="AM141" s="49">
        <v>1072</v>
      </c>
      <c r="AN141" s="49">
        <v>1098</v>
      </c>
      <c r="AO141" s="49">
        <v>1130</v>
      </c>
      <c r="AP141" s="49">
        <v>1108</v>
      </c>
      <c r="AQ141" s="49">
        <v>1071</v>
      </c>
      <c r="AR141" s="49">
        <v>1096</v>
      </c>
      <c r="AS141" s="49">
        <v>1058</v>
      </c>
    </row>
    <row r="142" spans="1:45" x14ac:dyDescent="0.3">
      <c r="A142" t="s">
        <v>12</v>
      </c>
      <c r="B142">
        <v>49</v>
      </c>
      <c r="C142">
        <v>922</v>
      </c>
      <c r="D142">
        <v>974</v>
      </c>
      <c r="E142">
        <v>1031</v>
      </c>
      <c r="F142">
        <v>979</v>
      </c>
      <c r="G142">
        <v>1027</v>
      </c>
      <c r="H142">
        <v>1062</v>
      </c>
      <c r="I142">
        <v>1143</v>
      </c>
      <c r="J142">
        <v>1135</v>
      </c>
      <c r="K142">
        <v>1142</v>
      </c>
      <c r="L142">
        <v>1228</v>
      </c>
      <c r="M142">
        <v>1172</v>
      </c>
      <c r="N142">
        <v>1224</v>
      </c>
      <c r="O142">
        <v>1170</v>
      </c>
      <c r="P142">
        <v>1254</v>
      </c>
      <c r="Q142">
        <v>1209</v>
      </c>
      <c r="R142">
        <v>1134</v>
      </c>
      <c r="S142" s="48">
        <v>1091</v>
      </c>
      <c r="T142" s="48">
        <v>1163</v>
      </c>
      <c r="U142" s="48">
        <v>1030</v>
      </c>
      <c r="V142" s="48">
        <v>1066</v>
      </c>
      <c r="W142" s="66">
        <v>1001</v>
      </c>
      <c r="X142" s="49">
        <v>911</v>
      </c>
      <c r="Y142" s="49">
        <v>945</v>
      </c>
      <c r="Z142" s="49">
        <v>879</v>
      </c>
      <c r="AA142" s="49">
        <v>870</v>
      </c>
      <c r="AB142" s="49">
        <v>815</v>
      </c>
      <c r="AC142" s="49">
        <v>814</v>
      </c>
      <c r="AD142" s="49">
        <v>971</v>
      </c>
      <c r="AE142" s="49">
        <v>1004</v>
      </c>
      <c r="AF142" s="49">
        <v>1016</v>
      </c>
      <c r="AG142" s="49">
        <v>994</v>
      </c>
      <c r="AH142" s="49">
        <v>1001</v>
      </c>
      <c r="AI142" s="49">
        <v>1009</v>
      </c>
      <c r="AJ142" s="49">
        <v>1078</v>
      </c>
      <c r="AK142" s="49">
        <v>1104</v>
      </c>
      <c r="AL142" s="49">
        <v>1107</v>
      </c>
      <c r="AM142" s="49">
        <v>1087</v>
      </c>
      <c r="AN142" s="49">
        <v>1076</v>
      </c>
      <c r="AO142" s="49">
        <v>1102</v>
      </c>
      <c r="AP142" s="49">
        <v>1134</v>
      </c>
      <c r="AQ142" s="49">
        <v>1113</v>
      </c>
      <c r="AR142" s="49">
        <v>1075</v>
      </c>
      <c r="AS142" s="49">
        <v>1100</v>
      </c>
    </row>
    <row r="143" spans="1:45" x14ac:dyDescent="0.3">
      <c r="A143" t="s">
        <v>12</v>
      </c>
      <c r="B143">
        <v>50</v>
      </c>
      <c r="C143">
        <v>948</v>
      </c>
      <c r="D143">
        <v>922</v>
      </c>
      <c r="E143">
        <v>972</v>
      </c>
      <c r="F143">
        <v>1027</v>
      </c>
      <c r="G143">
        <v>965</v>
      </c>
      <c r="H143">
        <v>1032</v>
      </c>
      <c r="I143">
        <v>1062</v>
      </c>
      <c r="J143">
        <v>1137</v>
      </c>
      <c r="K143">
        <v>1133</v>
      </c>
      <c r="L143">
        <v>1138</v>
      </c>
      <c r="M143">
        <v>1226</v>
      </c>
      <c r="N143">
        <v>1185</v>
      </c>
      <c r="O143">
        <v>1224</v>
      </c>
      <c r="P143">
        <v>1159</v>
      </c>
      <c r="Q143">
        <v>1240</v>
      </c>
      <c r="R143">
        <v>1212</v>
      </c>
      <c r="S143" s="48">
        <v>1124</v>
      </c>
      <c r="T143" s="48">
        <v>1100</v>
      </c>
      <c r="U143" s="48">
        <v>1163</v>
      </c>
      <c r="V143" s="48">
        <v>1043</v>
      </c>
      <c r="W143" s="66">
        <v>1028</v>
      </c>
      <c r="X143" s="49">
        <v>1049</v>
      </c>
      <c r="Y143" s="49">
        <v>911</v>
      </c>
      <c r="Z143" s="49">
        <v>944</v>
      </c>
      <c r="AA143" s="49">
        <v>878</v>
      </c>
      <c r="AB143" s="49">
        <v>870</v>
      </c>
      <c r="AC143" s="49">
        <v>814</v>
      </c>
      <c r="AD143" s="49">
        <v>814</v>
      </c>
      <c r="AE143" s="49">
        <v>970</v>
      </c>
      <c r="AF143" s="49">
        <v>1003</v>
      </c>
      <c r="AG143" s="49">
        <v>1014</v>
      </c>
      <c r="AH143" s="49">
        <v>993</v>
      </c>
      <c r="AI143" s="49">
        <v>1000</v>
      </c>
      <c r="AJ143" s="49">
        <v>1007</v>
      </c>
      <c r="AK143" s="49">
        <v>1075</v>
      </c>
      <c r="AL143" s="49">
        <v>1101</v>
      </c>
      <c r="AM143" s="49">
        <v>1104</v>
      </c>
      <c r="AN143" s="49">
        <v>1085</v>
      </c>
      <c r="AO143" s="49">
        <v>1074</v>
      </c>
      <c r="AP143" s="49">
        <v>1100</v>
      </c>
      <c r="AQ143" s="49">
        <v>1132</v>
      </c>
      <c r="AR143" s="49">
        <v>1111</v>
      </c>
      <c r="AS143" s="49">
        <v>1074</v>
      </c>
    </row>
    <row r="144" spans="1:45" x14ac:dyDescent="0.3">
      <c r="A144" t="s">
        <v>12</v>
      </c>
      <c r="B144">
        <v>51</v>
      </c>
      <c r="C144">
        <v>995</v>
      </c>
      <c r="D144">
        <v>938</v>
      </c>
      <c r="E144">
        <v>918</v>
      </c>
      <c r="F144">
        <v>976</v>
      </c>
      <c r="G144">
        <v>1033</v>
      </c>
      <c r="H144">
        <v>959</v>
      </c>
      <c r="I144">
        <v>1019</v>
      </c>
      <c r="J144">
        <v>1058</v>
      </c>
      <c r="K144">
        <v>1123</v>
      </c>
      <c r="L144">
        <v>1126</v>
      </c>
      <c r="M144">
        <v>1129</v>
      </c>
      <c r="N144">
        <v>1224</v>
      </c>
      <c r="O144">
        <v>1187</v>
      </c>
      <c r="P144">
        <v>1227</v>
      </c>
      <c r="Q144">
        <v>1157</v>
      </c>
      <c r="R144">
        <v>1244</v>
      </c>
      <c r="S144" s="48">
        <v>1216</v>
      </c>
      <c r="T144" s="48">
        <v>1114</v>
      </c>
      <c r="U144" s="48">
        <v>1102</v>
      </c>
      <c r="V144" s="48">
        <v>1160</v>
      </c>
      <c r="W144" s="66">
        <v>1003</v>
      </c>
      <c r="X144" s="49">
        <v>1068</v>
      </c>
      <c r="Y144" s="49">
        <v>1050</v>
      </c>
      <c r="Z144" s="49">
        <v>913</v>
      </c>
      <c r="AA144" s="49">
        <v>944</v>
      </c>
      <c r="AB144" s="49">
        <v>880</v>
      </c>
      <c r="AC144" s="49">
        <v>871</v>
      </c>
      <c r="AD144" s="49">
        <v>816</v>
      </c>
      <c r="AE144" s="49">
        <v>816</v>
      </c>
      <c r="AF144" s="49">
        <v>971</v>
      </c>
      <c r="AG144" s="49">
        <v>1004</v>
      </c>
      <c r="AH144" s="49">
        <v>1015</v>
      </c>
      <c r="AI144" s="49">
        <v>995</v>
      </c>
      <c r="AJ144" s="49">
        <v>1002</v>
      </c>
      <c r="AK144" s="49">
        <v>1008</v>
      </c>
      <c r="AL144" s="49">
        <v>1076</v>
      </c>
      <c r="AM144" s="49">
        <v>1102</v>
      </c>
      <c r="AN144" s="49">
        <v>1104</v>
      </c>
      <c r="AO144" s="49">
        <v>1086</v>
      </c>
      <c r="AP144" s="49">
        <v>1075</v>
      </c>
      <c r="AQ144" s="49">
        <v>1100</v>
      </c>
      <c r="AR144" s="49">
        <v>1133</v>
      </c>
      <c r="AS144" s="49">
        <v>1113</v>
      </c>
    </row>
    <row r="145" spans="1:45" x14ac:dyDescent="0.3">
      <c r="A145" t="s">
        <v>12</v>
      </c>
      <c r="B145">
        <v>52</v>
      </c>
      <c r="C145">
        <v>985</v>
      </c>
      <c r="D145">
        <v>996</v>
      </c>
      <c r="E145">
        <v>928</v>
      </c>
      <c r="F145">
        <v>920</v>
      </c>
      <c r="G145">
        <v>969</v>
      </c>
      <c r="H145">
        <v>1020</v>
      </c>
      <c r="I145">
        <v>952</v>
      </c>
      <c r="J145">
        <v>1013</v>
      </c>
      <c r="K145">
        <v>1068</v>
      </c>
      <c r="L145">
        <v>1127</v>
      </c>
      <c r="M145">
        <v>1128</v>
      </c>
      <c r="N145">
        <v>1132</v>
      </c>
      <c r="O145">
        <v>1223</v>
      </c>
      <c r="P145">
        <v>1173</v>
      </c>
      <c r="Q145">
        <v>1224</v>
      </c>
      <c r="R145">
        <v>1158</v>
      </c>
      <c r="S145" s="48">
        <v>1247</v>
      </c>
      <c r="T145" s="48">
        <v>1211</v>
      </c>
      <c r="U145" s="48">
        <v>1113</v>
      </c>
      <c r="V145" s="48">
        <v>1101</v>
      </c>
      <c r="W145" s="66">
        <v>1103</v>
      </c>
      <c r="X145" s="49">
        <v>1037</v>
      </c>
      <c r="Y145" s="49">
        <v>1069</v>
      </c>
      <c r="Z145" s="49">
        <v>1050</v>
      </c>
      <c r="AA145" s="49">
        <v>915</v>
      </c>
      <c r="AB145" s="49">
        <v>945</v>
      </c>
      <c r="AC145" s="49">
        <v>880</v>
      </c>
      <c r="AD145" s="49">
        <v>872</v>
      </c>
      <c r="AE145" s="49">
        <v>817</v>
      </c>
      <c r="AF145" s="49">
        <v>818</v>
      </c>
      <c r="AG145" s="49">
        <v>971</v>
      </c>
      <c r="AH145" s="49">
        <v>1005</v>
      </c>
      <c r="AI145" s="49">
        <v>1016</v>
      </c>
      <c r="AJ145" s="49">
        <v>995</v>
      </c>
      <c r="AK145" s="49">
        <v>1002</v>
      </c>
      <c r="AL145" s="49">
        <v>1009</v>
      </c>
      <c r="AM145" s="49">
        <v>1076</v>
      </c>
      <c r="AN145" s="49">
        <v>1102</v>
      </c>
      <c r="AO145" s="49">
        <v>1104</v>
      </c>
      <c r="AP145" s="49">
        <v>1086</v>
      </c>
      <c r="AQ145" s="49">
        <v>1075</v>
      </c>
      <c r="AR145" s="49">
        <v>1101</v>
      </c>
      <c r="AS145" s="49">
        <v>1133</v>
      </c>
    </row>
    <row r="146" spans="1:45" x14ac:dyDescent="0.3">
      <c r="A146" t="s">
        <v>12</v>
      </c>
      <c r="B146">
        <v>53</v>
      </c>
      <c r="C146">
        <v>1052</v>
      </c>
      <c r="D146">
        <v>980</v>
      </c>
      <c r="E146">
        <v>996</v>
      </c>
      <c r="F146">
        <v>934</v>
      </c>
      <c r="G146">
        <v>920</v>
      </c>
      <c r="H146">
        <v>968</v>
      </c>
      <c r="I146">
        <v>1015</v>
      </c>
      <c r="J146">
        <v>943</v>
      </c>
      <c r="K146">
        <v>1009</v>
      </c>
      <c r="L146">
        <v>1059</v>
      </c>
      <c r="M146">
        <v>1129</v>
      </c>
      <c r="N146">
        <v>1114</v>
      </c>
      <c r="O146">
        <v>1137</v>
      </c>
      <c r="P146">
        <v>1218</v>
      </c>
      <c r="Q146">
        <v>1170</v>
      </c>
      <c r="R146">
        <v>1217</v>
      </c>
      <c r="S146" s="48">
        <v>1161</v>
      </c>
      <c r="T146" s="48">
        <v>1248</v>
      </c>
      <c r="U146" s="48">
        <v>1213</v>
      </c>
      <c r="V146" s="48">
        <v>1114</v>
      </c>
      <c r="W146" s="66">
        <v>1067</v>
      </c>
      <c r="X146" s="49">
        <v>1158</v>
      </c>
      <c r="Y146" s="49">
        <v>1037</v>
      </c>
      <c r="Z146" s="49">
        <v>1068</v>
      </c>
      <c r="AA146" s="49">
        <v>1050</v>
      </c>
      <c r="AB146" s="49">
        <v>915</v>
      </c>
      <c r="AC146" s="49">
        <v>944</v>
      </c>
      <c r="AD146" s="49">
        <v>881</v>
      </c>
      <c r="AE146" s="49">
        <v>872</v>
      </c>
      <c r="AF146" s="49">
        <v>817</v>
      </c>
      <c r="AG146" s="49">
        <v>818</v>
      </c>
      <c r="AH146" s="49">
        <v>971</v>
      </c>
      <c r="AI146" s="49">
        <v>1004</v>
      </c>
      <c r="AJ146" s="49">
        <v>1016</v>
      </c>
      <c r="AK146" s="49">
        <v>995</v>
      </c>
      <c r="AL146" s="49">
        <v>1002</v>
      </c>
      <c r="AM146" s="49">
        <v>1008</v>
      </c>
      <c r="AN146" s="49">
        <v>1075</v>
      </c>
      <c r="AO146" s="49">
        <v>1100</v>
      </c>
      <c r="AP146" s="49">
        <v>1103</v>
      </c>
      <c r="AQ146" s="49">
        <v>1085</v>
      </c>
      <c r="AR146" s="49">
        <v>1075</v>
      </c>
      <c r="AS146" s="49">
        <v>1099</v>
      </c>
    </row>
    <row r="147" spans="1:45" x14ac:dyDescent="0.3">
      <c r="A147" t="s">
        <v>12</v>
      </c>
      <c r="B147">
        <v>54</v>
      </c>
      <c r="C147">
        <v>1052</v>
      </c>
      <c r="D147">
        <v>1050</v>
      </c>
      <c r="E147">
        <v>980</v>
      </c>
      <c r="F147">
        <v>979</v>
      </c>
      <c r="G147">
        <v>937</v>
      </c>
      <c r="H147">
        <v>925</v>
      </c>
      <c r="I147">
        <v>981</v>
      </c>
      <c r="J147">
        <v>1019</v>
      </c>
      <c r="K147">
        <v>950</v>
      </c>
      <c r="L147">
        <v>1007</v>
      </c>
      <c r="M147">
        <v>1053</v>
      </c>
      <c r="N147">
        <v>1128</v>
      </c>
      <c r="O147">
        <v>1115</v>
      </c>
      <c r="P147">
        <v>1121</v>
      </c>
      <c r="Q147">
        <v>1214</v>
      </c>
      <c r="R147">
        <v>1164</v>
      </c>
      <c r="S147" s="48">
        <v>1214</v>
      </c>
      <c r="T147" s="48">
        <v>1163</v>
      </c>
      <c r="U147" s="48">
        <v>1249</v>
      </c>
      <c r="V147" s="48">
        <v>1210</v>
      </c>
      <c r="W147" s="66">
        <v>1063</v>
      </c>
      <c r="X147" s="49">
        <v>1107</v>
      </c>
      <c r="Y147" s="49">
        <v>1164</v>
      </c>
      <c r="Z147" s="49">
        <v>1043</v>
      </c>
      <c r="AA147" s="49">
        <v>1075</v>
      </c>
      <c r="AB147" s="49">
        <v>1056</v>
      </c>
      <c r="AC147" s="49">
        <v>922</v>
      </c>
      <c r="AD147" s="49">
        <v>949</v>
      </c>
      <c r="AE147" s="49">
        <v>887</v>
      </c>
      <c r="AF147" s="49">
        <v>878</v>
      </c>
      <c r="AG147" s="49">
        <v>823</v>
      </c>
      <c r="AH147" s="49">
        <v>825</v>
      </c>
      <c r="AI147" s="49">
        <v>977</v>
      </c>
      <c r="AJ147" s="49">
        <v>1011</v>
      </c>
      <c r="AK147" s="49">
        <v>1022</v>
      </c>
      <c r="AL147" s="49">
        <v>1002</v>
      </c>
      <c r="AM147" s="49">
        <v>1009</v>
      </c>
      <c r="AN147" s="49">
        <v>1015</v>
      </c>
      <c r="AO147" s="49">
        <v>1081</v>
      </c>
      <c r="AP147" s="49">
        <v>1106</v>
      </c>
      <c r="AQ147" s="49">
        <v>1109</v>
      </c>
      <c r="AR147" s="49">
        <v>1092</v>
      </c>
      <c r="AS147" s="49">
        <v>1081</v>
      </c>
    </row>
    <row r="148" spans="1:45" x14ac:dyDescent="0.3">
      <c r="A148" t="s">
        <v>12</v>
      </c>
      <c r="B148">
        <v>55</v>
      </c>
      <c r="C148">
        <v>887</v>
      </c>
      <c r="D148">
        <v>1052</v>
      </c>
      <c r="E148">
        <v>1045</v>
      </c>
      <c r="F148">
        <v>979</v>
      </c>
      <c r="G148">
        <v>972</v>
      </c>
      <c r="H148">
        <v>938</v>
      </c>
      <c r="I148">
        <v>914</v>
      </c>
      <c r="J148">
        <v>978</v>
      </c>
      <c r="K148">
        <v>1012</v>
      </c>
      <c r="L148">
        <v>940</v>
      </c>
      <c r="M148">
        <v>1007</v>
      </c>
      <c r="N148">
        <v>1047</v>
      </c>
      <c r="O148">
        <v>1116</v>
      </c>
      <c r="P148">
        <v>1108</v>
      </c>
      <c r="Q148">
        <v>1122</v>
      </c>
      <c r="R148">
        <v>1202</v>
      </c>
      <c r="S148" s="48">
        <v>1158</v>
      </c>
      <c r="T148" s="48">
        <v>1211</v>
      </c>
      <c r="U148" s="48">
        <v>1162</v>
      </c>
      <c r="V148" s="48">
        <v>1250</v>
      </c>
      <c r="W148" s="66">
        <v>1171</v>
      </c>
      <c r="X148" s="49">
        <v>1117</v>
      </c>
      <c r="Y148" s="49">
        <v>1103</v>
      </c>
      <c r="Z148" s="49">
        <v>1159</v>
      </c>
      <c r="AA148" s="49">
        <v>1040</v>
      </c>
      <c r="AB148" s="49">
        <v>1072</v>
      </c>
      <c r="AC148" s="49">
        <v>1053</v>
      </c>
      <c r="AD148" s="49">
        <v>920</v>
      </c>
      <c r="AE148" s="49">
        <v>946</v>
      </c>
      <c r="AF148" s="49">
        <v>884</v>
      </c>
      <c r="AG148" s="49">
        <v>876</v>
      </c>
      <c r="AH148" s="49">
        <v>822</v>
      </c>
      <c r="AI148" s="49">
        <v>823</v>
      </c>
      <c r="AJ148" s="49">
        <v>974</v>
      </c>
      <c r="AK148" s="49">
        <v>1008</v>
      </c>
      <c r="AL148" s="49">
        <v>1019</v>
      </c>
      <c r="AM148" s="49">
        <v>999</v>
      </c>
      <c r="AN148" s="49">
        <v>1007</v>
      </c>
      <c r="AO148" s="49">
        <v>1012</v>
      </c>
      <c r="AP148" s="49">
        <v>1077</v>
      </c>
      <c r="AQ148" s="49">
        <v>1102</v>
      </c>
      <c r="AR148" s="49">
        <v>1105</v>
      </c>
      <c r="AS148" s="49">
        <v>1088</v>
      </c>
    </row>
    <row r="149" spans="1:45" x14ac:dyDescent="0.3">
      <c r="A149" t="s">
        <v>12</v>
      </c>
      <c r="B149">
        <v>56</v>
      </c>
      <c r="C149">
        <v>858</v>
      </c>
      <c r="D149">
        <v>882</v>
      </c>
      <c r="E149">
        <v>1046</v>
      </c>
      <c r="F149">
        <v>1046</v>
      </c>
      <c r="G149">
        <v>975</v>
      </c>
      <c r="H149">
        <v>974</v>
      </c>
      <c r="I149">
        <v>924</v>
      </c>
      <c r="J149">
        <v>905</v>
      </c>
      <c r="K149">
        <v>986</v>
      </c>
      <c r="L149">
        <v>1017</v>
      </c>
      <c r="M149">
        <v>938</v>
      </c>
      <c r="N149">
        <v>1000</v>
      </c>
      <c r="O149">
        <v>1050</v>
      </c>
      <c r="P149">
        <v>1121</v>
      </c>
      <c r="Q149">
        <v>1096</v>
      </c>
      <c r="R149">
        <v>1121</v>
      </c>
      <c r="S149" s="48">
        <v>1209</v>
      </c>
      <c r="T149" s="48">
        <v>1156</v>
      </c>
      <c r="U149" s="48">
        <v>1203</v>
      </c>
      <c r="V149" s="48">
        <v>1164</v>
      </c>
      <c r="W149" s="66">
        <v>1205</v>
      </c>
      <c r="X149" s="49">
        <v>1213</v>
      </c>
      <c r="Y149" s="49">
        <v>1122</v>
      </c>
      <c r="Z149" s="49">
        <v>1109</v>
      </c>
      <c r="AA149" s="49">
        <v>1164</v>
      </c>
      <c r="AB149" s="49">
        <v>1046</v>
      </c>
      <c r="AC149" s="49">
        <v>1078</v>
      </c>
      <c r="AD149" s="49">
        <v>1058</v>
      </c>
      <c r="AE149" s="49">
        <v>926</v>
      </c>
      <c r="AF149" s="49">
        <v>951</v>
      </c>
      <c r="AG149" s="49">
        <v>890</v>
      </c>
      <c r="AH149" s="49">
        <v>882</v>
      </c>
      <c r="AI149" s="49">
        <v>827</v>
      </c>
      <c r="AJ149" s="49">
        <v>829</v>
      </c>
      <c r="AK149" s="49">
        <v>980</v>
      </c>
      <c r="AL149" s="49">
        <v>1014</v>
      </c>
      <c r="AM149" s="49">
        <v>1025</v>
      </c>
      <c r="AN149" s="49">
        <v>1005</v>
      </c>
      <c r="AO149" s="49">
        <v>1013</v>
      </c>
      <c r="AP149" s="49">
        <v>1018</v>
      </c>
      <c r="AQ149" s="49">
        <v>1083</v>
      </c>
      <c r="AR149" s="49">
        <v>1108</v>
      </c>
      <c r="AS149" s="49">
        <v>1110</v>
      </c>
    </row>
    <row r="150" spans="1:45" x14ac:dyDescent="0.3">
      <c r="A150" t="s">
        <v>12</v>
      </c>
      <c r="B150">
        <v>57</v>
      </c>
      <c r="C150">
        <v>833</v>
      </c>
      <c r="D150">
        <v>852</v>
      </c>
      <c r="E150">
        <v>873</v>
      </c>
      <c r="F150">
        <v>1036</v>
      </c>
      <c r="G150">
        <v>1032</v>
      </c>
      <c r="H150">
        <v>973</v>
      </c>
      <c r="I150">
        <v>971</v>
      </c>
      <c r="J150">
        <v>926</v>
      </c>
      <c r="K150">
        <v>905</v>
      </c>
      <c r="L150">
        <v>976</v>
      </c>
      <c r="M150">
        <v>1016</v>
      </c>
      <c r="N150">
        <v>933</v>
      </c>
      <c r="O150">
        <v>999</v>
      </c>
      <c r="P150">
        <v>1048</v>
      </c>
      <c r="Q150">
        <v>1120</v>
      </c>
      <c r="R150">
        <v>1095</v>
      </c>
      <c r="S150" s="48">
        <v>1114</v>
      </c>
      <c r="T150" s="48">
        <v>1208</v>
      </c>
      <c r="U150" s="48">
        <v>1153</v>
      </c>
      <c r="V150" s="48">
        <v>1205</v>
      </c>
      <c r="W150" s="66">
        <v>1153</v>
      </c>
      <c r="X150" s="49">
        <v>1249</v>
      </c>
      <c r="Y150" s="49">
        <v>1211</v>
      </c>
      <c r="Z150" s="49">
        <v>1121</v>
      </c>
      <c r="AA150" s="49">
        <v>1108</v>
      </c>
      <c r="AB150" s="49">
        <v>1162</v>
      </c>
      <c r="AC150" s="49">
        <v>1046</v>
      </c>
      <c r="AD150" s="49">
        <v>1078</v>
      </c>
      <c r="AE150" s="49">
        <v>1058</v>
      </c>
      <c r="AF150" s="49">
        <v>926</v>
      </c>
      <c r="AG150" s="49">
        <v>951</v>
      </c>
      <c r="AH150" s="49">
        <v>889</v>
      </c>
      <c r="AI150" s="49">
        <v>882</v>
      </c>
      <c r="AJ150" s="49">
        <v>827</v>
      </c>
      <c r="AK150" s="49">
        <v>829</v>
      </c>
      <c r="AL150" s="49">
        <v>979</v>
      </c>
      <c r="AM150" s="49">
        <v>1013</v>
      </c>
      <c r="AN150" s="49">
        <v>1024</v>
      </c>
      <c r="AO150" s="49">
        <v>1004</v>
      </c>
      <c r="AP150" s="49">
        <v>1012</v>
      </c>
      <c r="AQ150" s="49">
        <v>1017</v>
      </c>
      <c r="AR150" s="49">
        <v>1082</v>
      </c>
      <c r="AS150" s="49">
        <v>1107</v>
      </c>
    </row>
    <row r="151" spans="1:45" x14ac:dyDescent="0.3">
      <c r="A151" t="s">
        <v>12</v>
      </c>
      <c r="B151">
        <v>58</v>
      </c>
      <c r="C151">
        <v>785</v>
      </c>
      <c r="D151">
        <v>839</v>
      </c>
      <c r="E151">
        <v>838</v>
      </c>
      <c r="F151">
        <v>867</v>
      </c>
      <c r="G151">
        <v>1034</v>
      </c>
      <c r="H151">
        <v>1030</v>
      </c>
      <c r="I151">
        <v>970</v>
      </c>
      <c r="J151">
        <v>967</v>
      </c>
      <c r="K151">
        <v>934</v>
      </c>
      <c r="L151">
        <v>904</v>
      </c>
      <c r="M151">
        <v>982</v>
      </c>
      <c r="N151">
        <v>1022</v>
      </c>
      <c r="O151">
        <v>933</v>
      </c>
      <c r="P151">
        <v>1001</v>
      </c>
      <c r="Q151">
        <v>1038</v>
      </c>
      <c r="R151">
        <v>1122</v>
      </c>
      <c r="S151" s="48">
        <v>1099</v>
      </c>
      <c r="T151" s="48">
        <v>1116</v>
      </c>
      <c r="U151" s="48">
        <v>1209</v>
      </c>
      <c r="V151" s="48">
        <v>1159</v>
      </c>
      <c r="W151" s="66">
        <v>1158</v>
      </c>
      <c r="X151" s="49">
        <v>1163</v>
      </c>
      <c r="Y151" s="49">
        <v>1248</v>
      </c>
      <c r="Z151" s="49">
        <v>1210</v>
      </c>
      <c r="AA151" s="49">
        <v>1121</v>
      </c>
      <c r="AB151" s="49">
        <v>1108</v>
      </c>
      <c r="AC151" s="49">
        <v>1161</v>
      </c>
      <c r="AD151" s="49">
        <v>1046</v>
      </c>
      <c r="AE151" s="49">
        <v>1078</v>
      </c>
      <c r="AF151" s="49">
        <v>1058</v>
      </c>
      <c r="AG151" s="49">
        <v>928</v>
      </c>
      <c r="AH151" s="49">
        <v>951</v>
      </c>
      <c r="AI151" s="49">
        <v>890</v>
      </c>
      <c r="AJ151" s="49">
        <v>882</v>
      </c>
      <c r="AK151" s="49">
        <v>828</v>
      </c>
      <c r="AL151" s="49">
        <v>830</v>
      </c>
      <c r="AM151" s="49">
        <v>980</v>
      </c>
      <c r="AN151" s="49">
        <v>1014</v>
      </c>
      <c r="AO151" s="49">
        <v>1024</v>
      </c>
      <c r="AP151" s="49">
        <v>1005</v>
      </c>
      <c r="AQ151" s="49">
        <v>1013</v>
      </c>
      <c r="AR151" s="49">
        <v>1018</v>
      </c>
      <c r="AS151" s="49">
        <v>1082</v>
      </c>
    </row>
    <row r="152" spans="1:45" x14ac:dyDescent="0.3">
      <c r="A152" t="s">
        <v>12</v>
      </c>
      <c r="B152">
        <v>59</v>
      </c>
      <c r="C152">
        <v>727</v>
      </c>
      <c r="D152">
        <v>785</v>
      </c>
      <c r="E152">
        <v>826</v>
      </c>
      <c r="F152">
        <v>827</v>
      </c>
      <c r="G152">
        <v>864</v>
      </c>
      <c r="H152">
        <v>1035</v>
      </c>
      <c r="I152">
        <v>1028</v>
      </c>
      <c r="J152">
        <v>973</v>
      </c>
      <c r="K152">
        <v>966</v>
      </c>
      <c r="L152">
        <v>934</v>
      </c>
      <c r="M152">
        <v>895</v>
      </c>
      <c r="N152">
        <v>986</v>
      </c>
      <c r="O152">
        <v>1013</v>
      </c>
      <c r="P152">
        <v>935</v>
      </c>
      <c r="Q152">
        <v>990</v>
      </c>
      <c r="R152">
        <v>1039</v>
      </c>
      <c r="S152" s="48">
        <v>1123</v>
      </c>
      <c r="T152" s="48">
        <v>1103</v>
      </c>
      <c r="U152" s="48">
        <v>1127</v>
      </c>
      <c r="V152" s="48">
        <v>1203</v>
      </c>
      <c r="W152" s="66">
        <v>1100</v>
      </c>
      <c r="X152" s="49">
        <v>1213</v>
      </c>
      <c r="Y152" s="49">
        <v>1164</v>
      </c>
      <c r="Z152" s="49">
        <v>1248</v>
      </c>
      <c r="AA152" s="49">
        <v>1209</v>
      </c>
      <c r="AB152" s="49">
        <v>1122</v>
      </c>
      <c r="AC152" s="49">
        <v>1108</v>
      </c>
      <c r="AD152" s="49">
        <v>1161</v>
      </c>
      <c r="AE152" s="49">
        <v>1048</v>
      </c>
      <c r="AF152" s="49">
        <v>1079</v>
      </c>
      <c r="AG152" s="49">
        <v>1059</v>
      </c>
      <c r="AH152" s="49">
        <v>929</v>
      </c>
      <c r="AI152" s="49">
        <v>952</v>
      </c>
      <c r="AJ152" s="49">
        <v>891</v>
      </c>
      <c r="AK152" s="49">
        <v>884</v>
      </c>
      <c r="AL152" s="49">
        <v>830</v>
      </c>
      <c r="AM152" s="49">
        <v>832</v>
      </c>
      <c r="AN152" s="49">
        <v>981</v>
      </c>
      <c r="AO152" s="49">
        <v>1015</v>
      </c>
      <c r="AP152" s="49">
        <v>1026</v>
      </c>
      <c r="AQ152" s="49">
        <v>1006</v>
      </c>
      <c r="AR152" s="49">
        <v>1015</v>
      </c>
      <c r="AS152" s="49">
        <v>1019</v>
      </c>
    </row>
    <row r="153" spans="1:45" x14ac:dyDescent="0.3">
      <c r="A153" t="s">
        <v>12</v>
      </c>
      <c r="B153">
        <v>60</v>
      </c>
      <c r="C153">
        <v>728</v>
      </c>
      <c r="D153">
        <v>723</v>
      </c>
      <c r="E153">
        <v>780</v>
      </c>
      <c r="F153">
        <v>818</v>
      </c>
      <c r="G153">
        <v>828</v>
      </c>
      <c r="H153">
        <v>863</v>
      </c>
      <c r="I153">
        <v>1027</v>
      </c>
      <c r="J153">
        <v>1029</v>
      </c>
      <c r="K153">
        <v>964</v>
      </c>
      <c r="L153">
        <v>965</v>
      </c>
      <c r="M153">
        <v>937</v>
      </c>
      <c r="N153">
        <v>886</v>
      </c>
      <c r="O153">
        <v>979</v>
      </c>
      <c r="P153">
        <v>1012</v>
      </c>
      <c r="Q153">
        <v>931</v>
      </c>
      <c r="R153">
        <v>986</v>
      </c>
      <c r="S153" s="48">
        <v>1035</v>
      </c>
      <c r="T153" s="48">
        <v>1128</v>
      </c>
      <c r="U153" s="48">
        <v>1098</v>
      </c>
      <c r="V153" s="48">
        <v>1121</v>
      </c>
      <c r="W153" s="66">
        <v>1175</v>
      </c>
      <c r="X153" s="49">
        <v>1148</v>
      </c>
      <c r="Y153" s="49">
        <v>1209</v>
      </c>
      <c r="Z153" s="49">
        <v>1160</v>
      </c>
      <c r="AA153" s="49">
        <v>1243</v>
      </c>
      <c r="AB153" s="49">
        <v>1205</v>
      </c>
      <c r="AC153" s="49">
        <v>1119</v>
      </c>
      <c r="AD153" s="49">
        <v>1105</v>
      </c>
      <c r="AE153" s="49">
        <v>1157</v>
      </c>
      <c r="AF153" s="49">
        <v>1045</v>
      </c>
      <c r="AG153" s="49">
        <v>1077</v>
      </c>
      <c r="AH153" s="49">
        <v>1056</v>
      </c>
      <c r="AI153" s="49">
        <v>928</v>
      </c>
      <c r="AJ153" s="49">
        <v>949</v>
      </c>
      <c r="AK153" s="49">
        <v>890</v>
      </c>
      <c r="AL153" s="49">
        <v>882</v>
      </c>
      <c r="AM153" s="49">
        <v>828</v>
      </c>
      <c r="AN153" s="49">
        <v>831</v>
      </c>
      <c r="AO153" s="49">
        <v>979</v>
      </c>
      <c r="AP153" s="49">
        <v>1013</v>
      </c>
      <c r="AQ153" s="49">
        <v>1024</v>
      </c>
      <c r="AR153" s="49">
        <v>1004</v>
      </c>
      <c r="AS153" s="49">
        <v>1013</v>
      </c>
    </row>
    <row r="154" spans="1:45" x14ac:dyDescent="0.3">
      <c r="A154" t="s">
        <v>12</v>
      </c>
      <c r="B154">
        <v>61</v>
      </c>
      <c r="C154">
        <v>802</v>
      </c>
      <c r="D154">
        <v>730</v>
      </c>
      <c r="E154">
        <v>721</v>
      </c>
      <c r="F154">
        <v>775</v>
      </c>
      <c r="G154">
        <v>811</v>
      </c>
      <c r="H154">
        <v>821</v>
      </c>
      <c r="I154">
        <v>860</v>
      </c>
      <c r="J154">
        <v>1024</v>
      </c>
      <c r="K154">
        <v>1021</v>
      </c>
      <c r="L154">
        <v>954</v>
      </c>
      <c r="M154">
        <v>964</v>
      </c>
      <c r="N154">
        <v>941</v>
      </c>
      <c r="O154">
        <v>878</v>
      </c>
      <c r="P154">
        <v>969</v>
      </c>
      <c r="Q154">
        <v>1013</v>
      </c>
      <c r="R154">
        <v>927</v>
      </c>
      <c r="S154" s="48">
        <v>986</v>
      </c>
      <c r="T154" s="48">
        <v>1030</v>
      </c>
      <c r="U154" s="48">
        <v>1126</v>
      </c>
      <c r="V154" s="48">
        <v>1087</v>
      </c>
      <c r="W154" s="66">
        <v>1098</v>
      </c>
      <c r="X154" s="49">
        <v>1195</v>
      </c>
      <c r="Y154" s="49">
        <v>1145</v>
      </c>
      <c r="Z154" s="49">
        <v>1206</v>
      </c>
      <c r="AA154" s="49">
        <v>1158</v>
      </c>
      <c r="AB154" s="49">
        <v>1239</v>
      </c>
      <c r="AC154" s="49">
        <v>1201</v>
      </c>
      <c r="AD154" s="49">
        <v>1117</v>
      </c>
      <c r="AE154" s="49">
        <v>1104</v>
      </c>
      <c r="AF154" s="49">
        <v>1154</v>
      </c>
      <c r="AG154" s="49">
        <v>1044</v>
      </c>
      <c r="AH154" s="49">
        <v>1076</v>
      </c>
      <c r="AI154" s="49">
        <v>1055</v>
      </c>
      <c r="AJ154" s="49">
        <v>928</v>
      </c>
      <c r="AK154" s="49">
        <v>948</v>
      </c>
      <c r="AL154" s="49">
        <v>889</v>
      </c>
      <c r="AM154" s="49">
        <v>882</v>
      </c>
      <c r="AN154" s="49">
        <v>829</v>
      </c>
      <c r="AO154" s="49">
        <v>832</v>
      </c>
      <c r="AP154" s="49">
        <v>978</v>
      </c>
      <c r="AQ154" s="49">
        <v>1013</v>
      </c>
      <c r="AR154" s="49">
        <v>1023</v>
      </c>
      <c r="AS154" s="49">
        <v>1004</v>
      </c>
    </row>
    <row r="155" spans="1:45" x14ac:dyDescent="0.3">
      <c r="A155" t="s">
        <v>12</v>
      </c>
      <c r="B155">
        <v>62</v>
      </c>
      <c r="C155">
        <v>853</v>
      </c>
      <c r="D155">
        <v>797</v>
      </c>
      <c r="E155">
        <v>723</v>
      </c>
      <c r="F155">
        <v>718</v>
      </c>
      <c r="G155">
        <v>773</v>
      </c>
      <c r="H155">
        <v>794</v>
      </c>
      <c r="I155">
        <v>805</v>
      </c>
      <c r="J155">
        <v>850</v>
      </c>
      <c r="K155">
        <v>1028</v>
      </c>
      <c r="L155">
        <v>1016</v>
      </c>
      <c r="M155">
        <v>952</v>
      </c>
      <c r="N155">
        <v>965</v>
      </c>
      <c r="O155">
        <v>932</v>
      </c>
      <c r="P155">
        <v>879</v>
      </c>
      <c r="Q155">
        <v>969</v>
      </c>
      <c r="R155">
        <v>1014</v>
      </c>
      <c r="S155" s="48">
        <v>921</v>
      </c>
      <c r="T155" s="48">
        <v>977</v>
      </c>
      <c r="U155" s="48">
        <v>1021</v>
      </c>
      <c r="V155" s="48">
        <v>1111</v>
      </c>
      <c r="W155" s="66">
        <v>1073</v>
      </c>
      <c r="X155" s="49">
        <v>1107</v>
      </c>
      <c r="Y155" s="49">
        <v>1193</v>
      </c>
      <c r="Z155" s="49">
        <v>1144</v>
      </c>
      <c r="AA155" s="49">
        <v>1205</v>
      </c>
      <c r="AB155" s="49">
        <v>1158</v>
      </c>
      <c r="AC155" s="49">
        <v>1238</v>
      </c>
      <c r="AD155" s="49">
        <v>1201</v>
      </c>
      <c r="AE155" s="49">
        <v>1118</v>
      </c>
      <c r="AF155" s="49">
        <v>1104</v>
      </c>
      <c r="AG155" s="49">
        <v>1154</v>
      </c>
      <c r="AH155" s="49">
        <v>1046</v>
      </c>
      <c r="AI155" s="49">
        <v>1077</v>
      </c>
      <c r="AJ155" s="49">
        <v>1056</v>
      </c>
      <c r="AK155" s="49">
        <v>930</v>
      </c>
      <c r="AL155" s="49">
        <v>949</v>
      </c>
      <c r="AM155" s="49">
        <v>891</v>
      </c>
      <c r="AN155" s="49">
        <v>883</v>
      </c>
      <c r="AO155" s="49">
        <v>830</v>
      </c>
      <c r="AP155" s="49">
        <v>834</v>
      </c>
      <c r="AQ155" s="49">
        <v>979</v>
      </c>
      <c r="AR155" s="49">
        <v>1014</v>
      </c>
      <c r="AS155" s="49">
        <v>1024</v>
      </c>
    </row>
    <row r="156" spans="1:45" x14ac:dyDescent="0.3">
      <c r="A156" t="s">
        <v>12</v>
      </c>
      <c r="B156">
        <v>63</v>
      </c>
      <c r="C156">
        <v>833</v>
      </c>
      <c r="D156">
        <v>854</v>
      </c>
      <c r="E156">
        <v>791</v>
      </c>
      <c r="F156">
        <v>710</v>
      </c>
      <c r="G156">
        <v>704</v>
      </c>
      <c r="H156">
        <v>770</v>
      </c>
      <c r="I156">
        <v>785</v>
      </c>
      <c r="J156">
        <v>801</v>
      </c>
      <c r="K156">
        <v>846</v>
      </c>
      <c r="L156">
        <v>1028</v>
      </c>
      <c r="M156">
        <v>1010</v>
      </c>
      <c r="N156">
        <v>945</v>
      </c>
      <c r="O156">
        <v>964</v>
      </c>
      <c r="P156">
        <v>927</v>
      </c>
      <c r="Q156">
        <v>868</v>
      </c>
      <c r="R156">
        <v>963</v>
      </c>
      <c r="S156" s="48">
        <v>1010</v>
      </c>
      <c r="T156" s="48">
        <v>911</v>
      </c>
      <c r="U156" s="48">
        <v>978</v>
      </c>
      <c r="V156" s="48">
        <v>1011</v>
      </c>
      <c r="W156" s="66">
        <v>1065</v>
      </c>
      <c r="X156" s="49">
        <v>1093</v>
      </c>
      <c r="Y156" s="49">
        <v>1104</v>
      </c>
      <c r="Z156" s="49">
        <v>1190</v>
      </c>
      <c r="AA156" s="49">
        <v>1143</v>
      </c>
      <c r="AB156" s="49">
        <v>1203</v>
      </c>
      <c r="AC156" s="49">
        <v>1157</v>
      </c>
      <c r="AD156" s="49">
        <v>1236</v>
      </c>
      <c r="AE156" s="49">
        <v>1199</v>
      </c>
      <c r="AF156" s="49">
        <v>1117</v>
      </c>
      <c r="AG156" s="49">
        <v>1104</v>
      </c>
      <c r="AH156" s="49">
        <v>1153</v>
      </c>
      <c r="AI156" s="49">
        <v>1046</v>
      </c>
      <c r="AJ156" s="49">
        <v>1078</v>
      </c>
      <c r="AK156" s="49">
        <v>1056</v>
      </c>
      <c r="AL156" s="49">
        <v>931</v>
      </c>
      <c r="AM156" s="49">
        <v>949</v>
      </c>
      <c r="AN156" s="49">
        <v>892</v>
      </c>
      <c r="AO156" s="49">
        <v>884</v>
      </c>
      <c r="AP156" s="49">
        <v>831</v>
      </c>
      <c r="AQ156" s="49">
        <v>835</v>
      </c>
      <c r="AR156" s="49">
        <v>980</v>
      </c>
      <c r="AS156" s="49">
        <v>1015</v>
      </c>
    </row>
    <row r="157" spans="1:45" x14ac:dyDescent="0.3">
      <c r="A157" t="s">
        <v>12</v>
      </c>
      <c r="B157">
        <v>64</v>
      </c>
      <c r="C157">
        <v>826</v>
      </c>
      <c r="D157">
        <v>817</v>
      </c>
      <c r="E157">
        <v>839</v>
      </c>
      <c r="F157">
        <v>788</v>
      </c>
      <c r="G157">
        <v>704</v>
      </c>
      <c r="H157">
        <v>701</v>
      </c>
      <c r="I157">
        <v>768</v>
      </c>
      <c r="J157">
        <v>777</v>
      </c>
      <c r="K157">
        <v>794</v>
      </c>
      <c r="L157">
        <v>840</v>
      </c>
      <c r="M157">
        <v>1026</v>
      </c>
      <c r="N157">
        <v>1011</v>
      </c>
      <c r="O157">
        <v>940</v>
      </c>
      <c r="P157">
        <v>963</v>
      </c>
      <c r="Q157">
        <v>916</v>
      </c>
      <c r="R157">
        <v>880</v>
      </c>
      <c r="S157" s="48">
        <v>953</v>
      </c>
      <c r="T157" s="48">
        <v>1008</v>
      </c>
      <c r="U157" s="48">
        <v>906</v>
      </c>
      <c r="V157" s="48">
        <v>975</v>
      </c>
      <c r="W157" s="66">
        <v>992</v>
      </c>
      <c r="X157" s="49">
        <v>1113</v>
      </c>
      <c r="Y157" s="49">
        <v>1086</v>
      </c>
      <c r="Z157" s="49">
        <v>1098</v>
      </c>
      <c r="AA157" s="49">
        <v>1183</v>
      </c>
      <c r="AB157" s="49">
        <v>1137</v>
      </c>
      <c r="AC157" s="49">
        <v>1196</v>
      </c>
      <c r="AD157" s="49">
        <v>1151</v>
      </c>
      <c r="AE157" s="49">
        <v>1229</v>
      </c>
      <c r="AF157" s="49">
        <v>1193</v>
      </c>
      <c r="AG157" s="49">
        <v>1112</v>
      </c>
      <c r="AH157" s="49">
        <v>1098</v>
      </c>
      <c r="AI157" s="49">
        <v>1147</v>
      </c>
      <c r="AJ157" s="49">
        <v>1042</v>
      </c>
      <c r="AK157" s="49">
        <v>1073</v>
      </c>
      <c r="AL157" s="49">
        <v>1051</v>
      </c>
      <c r="AM157" s="49">
        <v>928</v>
      </c>
      <c r="AN157" s="49">
        <v>945</v>
      </c>
      <c r="AO157" s="49">
        <v>888</v>
      </c>
      <c r="AP157" s="49">
        <v>881</v>
      </c>
      <c r="AQ157" s="49">
        <v>829</v>
      </c>
      <c r="AR157" s="49">
        <v>833</v>
      </c>
      <c r="AS157" s="49">
        <v>976</v>
      </c>
    </row>
    <row r="158" spans="1:45" x14ac:dyDescent="0.3">
      <c r="A158" t="s">
        <v>12</v>
      </c>
      <c r="B158">
        <v>65</v>
      </c>
      <c r="C158">
        <v>765</v>
      </c>
      <c r="D158">
        <v>817</v>
      </c>
      <c r="E158">
        <v>801</v>
      </c>
      <c r="F158">
        <v>832</v>
      </c>
      <c r="G158">
        <v>774</v>
      </c>
      <c r="H158">
        <v>688</v>
      </c>
      <c r="I158">
        <v>696</v>
      </c>
      <c r="J158">
        <v>772</v>
      </c>
      <c r="K158">
        <v>775</v>
      </c>
      <c r="L158">
        <v>788</v>
      </c>
      <c r="M158">
        <v>828</v>
      </c>
      <c r="N158">
        <v>1014</v>
      </c>
      <c r="O158">
        <v>1007</v>
      </c>
      <c r="P158">
        <v>933</v>
      </c>
      <c r="Q158">
        <v>955</v>
      </c>
      <c r="R158">
        <v>913</v>
      </c>
      <c r="S158" s="48">
        <v>862</v>
      </c>
      <c r="T158" s="48">
        <v>946</v>
      </c>
      <c r="U158" s="48">
        <v>1010</v>
      </c>
      <c r="V158" s="48">
        <v>912</v>
      </c>
      <c r="W158" s="66">
        <v>966</v>
      </c>
      <c r="X158" s="49">
        <v>1011</v>
      </c>
      <c r="Y158" s="49">
        <v>1102</v>
      </c>
      <c r="Z158" s="49">
        <v>1076</v>
      </c>
      <c r="AA158" s="49">
        <v>1087</v>
      </c>
      <c r="AB158" s="49">
        <v>1171</v>
      </c>
      <c r="AC158" s="49">
        <v>1126</v>
      </c>
      <c r="AD158" s="49">
        <v>1185</v>
      </c>
      <c r="AE158" s="49">
        <v>1141</v>
      </c>
      <c r="AF158" s="49">
        <v>1218</v>
      </c>
      <c r="AG158" s="49">
        <v>1182</v>
      </c>
      <c r="AH158" s="49">
        <v>1103</v>
      </c>
      <c r="AI158" s="49">
        <v>1089</v>
      </c>
      <c r="AJ158" s="49">
        <v>1137</v>
      </c>
      <c r="AK158" s="49">
        <v>1033</v>
      </c>
      <c r="AL158" s="49">
        <v>1065</v>
      </c>
      <c r="AM158" s="49">
        <v>1043</v>
      </c>
      <c r="AN158" s="49">
        <v>921</v>
      </c>
      <c r="AO158" s="49">
        <v>937</v>
      </c>
      <c r="AP158" s="49">
        <v>882</v>
      </c>
      <c r="AQ158" s="49">
        <v>875</v>
      </c>
      <c r="AR158" s="49">
        <v>823</v>
      </c>
      <c r="AS158" s="49">
        <v>827</v>
      </c>
    </row>
    <row r="159" spans="1:45" x14ac:dyDescent="0.3">
      <c r="A159" t="s">
        <v>12</v>
      </c>
      <c r="B159">
        <v>66</v>
      </c>
      <c r="C159">
        <v>790</v>
      </c>
      <c r="D159">
        <v>755</v>
      </c>
      <c r="E159">
        <v>810</v>
      </c>
      <c r="F159">
        <v>787</v>
      </c>
      <c r="G159">
        <v>808</v>
      </c>
      <c r="H159">
        <v>753</v>
      </c>
      <c r="I159">
        <v>677</v>
      </c>
      <c r="J159">
        <v>690</v>
      </c>
      <c r="K159">
        <v>765</v>
      </c>
      <c r="L159">
        <v>766</v>
      </c>
      <c r="M159">
        <v>778</v>
      </c>
      <c r="N159">
        <v>827</v>
      </c>
      <c r="O159">
        <v>1009</v>
      </c>
      <c r="P159">
        <v>1000</v>
      </c>
      <c r="Q159">
        <v>924</v>
      </c>
      <c r="R159">
        <v>948</v>
      </c>
      <c r="S159" s="48">
        <v>902</v>
      </c>
      <c r="T159" s="48">
        <v>852</v>
      </c>
      <c r="U159" s="48">
        <v>930</v>
      </c>
      <c r="V159" s="48">
        <v>998</v>
      </c>
      <c r="W159" s="66">
        <v>866</v>
      </c>
      <c r="X159" s="49">
        <v>955</v>
      </c>
      <c r="Y159" s="49">
        <v>1004</v>
      </c>
      <c r="Z159" s="49">
        <v>1094</v>
      </c>
      <c r="AA159" s="49">
        <v>1068</v>
      </c>
      <c r="AB159" s="49">
        <v>1079</v>
      </c>
      <c r="AC159" s="49">
        <v>1162</v>
      </c>
      <c r="AD159" s="49">
        <v>1119</v>
      </c>
      <c r="AE159" s="49">
        <v>1177</v>
      </c>
      <c r="AF159" s="49">
        <v>1134</v>
      </c>
      <c r="AG159" s="49">
        <v>1209</v>
      </c>
      <c r="AH159" s="49">
        <v>1174</v>
      </c>
      <c r="AI159" s="49">
        <v>1096</v>
      </c>
      <c r="AJ159" s="49">
        <v>1083</v>
      </c>
      <c r="AK159" s="49">
        <v>1130</v>
      </c>
      <c r="AL159" s="49">
        <v>1028</v>
      </c>
      <c r="AM159" s="49">
        <v>1059</v>
      </c>
      <c r="AN159" s="49">
        <v>1037</v>
      </c>
      <c r="AO159" s="49">
        <v>916</v>
      </c>
      <c r="AP159" s="49">
        <v>933</v>
      </c>
      <c r="AQ159" s="49">
        <v>878</v>
      </c>
      <c r="AR159" s="49">
        <v>871</v>
      </c>
      <c r="AS159" s="49">
        <v>819</v>
      </c>
    </row>
    <row r="160" spans="1:45" x14ac:dyDescent="0.3">
      <c r="A160" t="s">
        <v>12</v>
      </c>
      <c r="B160">
        <v>67</v>
      </c>
      <c r="C160">
        <v>835</v>
      </c>
      <c r="D160">
        <v>785</v>
      </c>
      <c r="E160">
        <v>740</v>
      </c>
      <c r="F160">
        <v>796</v>
      </c>
      <c r="G160">
        <v>779</v>
      </c>
      <c r="H160">
        <v>794</v>
      </c>
      <c r="I160">
        <v>735</v>
      </c>
      <c r="J160">
        <v>663</v>
      </c>
      <c r="K160">
        <v>678</v>
      </c>
      <c r="L160">
        <v>756</v>
      </c>
      <c r="M160">
        <v>762</v>
      </c>
      <c r="N160">
        <v>776</v>
      </c>
      <c r="O160">
        <v>816</v>
      </c>
      <c r="P160">
        <v>993</v>
      </c>
      <c r="Q160">
        <v>995</v>
      </c>
      <c r="R160">
        <v>923</v>
      </c>
      <c r="S160" s="48">
        <v>930</v>
      </c>
      <c r="T160" s="48">
        <v>893</v>
      </c>
      <c r="U160" s="48">
        <v>851</v>
      </c>
      <c r="V160" s="48">
        <v>914</v>
      </c>
      <c r="W160" s="66">
        <v>984</v>
      </c>
      <c r="X160" s="49">
        <v>883</v>
      </c>
      <c r="Y160" s="49">
        <v>946</v>
      </c>
      <c r="Z160" s="49">
        <v>994</v>
      </c>
      <c r="AA160" s="49">
        <v>1083</v>
      </c>
      <c r="AB160" s="49">
        <v>1058</v>
      </c>
      <c r="AC160" s="49">
        <v>1069</v>
      </c>
      <c r="AD160" s="49">
        <v>1151</v>
      </c>
      <c r="AE160" s="49">
        <v>1109</v>
      </c>
      <c r="AF160" s="49">
        <v>1166</v>
      </c>
      <c r="AG160" s="49">
        <v>1124</v>
      </c>
      <c r="AH160" s="49">
        <v>1199</v>
      </c>
      <c r="AI160" s="49">
        <v>1163</v>
      </c>
      <c r="AJ160" s="49">
        <v>1087</v>
      </c>
      <c r="AK160" s="49">
        <v>1074</v>
      </c>
      <c r="AL160" s="49">
        <v>1121</v>
      </c>
      <c r="AM160" s="49">
        <v>1020</v>
      </c>
      <c r="AN160" s="49">
        <v>1051</v>
      </c>
      <c r="AO160" s="49">
        <v>1029</v>
      </c>
      <c r="AP160" s="49">
        <v>910</v>
      </c>
      <c r="AQ160" s="49">
        <v>926</v>
      </c>
      <c r="AR160" s="49">
        <v>872</v>
      </c>
      <c r="AS160" s="49">
        <v>865</v>
      </c>
    </row>
    <row r="161" spans="1:45" x14ac:dyDescent="0.3">
      <c r="A161" t="s">
        <v>12</v>
      </c>
      <c r="B161">
        <v>68</v>
      </c>
      <c r="C161">
        <v>794</v>
      </c>
      <c r="D161">
        <v>816</v>
      </c>
      <c r="E161">
        <v>773</v>
      </c>
      <c r="F161">
        <v>729</v>
      </c>
      <c r="G161">
        <v>780</v>
      </c>
      <c r="H161">
        <v>764</v>
      </c>
      <c r="I161">
        <v>787</v>
      </c>
      <c r="J161">
        <v>730</v>
      </c>
      <c r="K161">
        <v>644</v>
      </c>
      <c r="L161">
        <v>673</v>
      </c>
      <c r="M161">
        <v>749</v>
      </c>
      <c r="N161">
        <v>755</v>
      </c>
      <c r="O161">
        <v>765</v>
      </c>
      <c r="P161">
        <v>815</v>
      </c>
      <c r="Q161">
        <v>986</v>
      </c>
      <c r="R161">
        <v>985</v>
      </c>
      <c r="S161" s="48">
        <v>913</v>
      </c>
      <c r="T161" s="48">
        <v>923</v>
      </c>
      <c r="U161" s="48">
        <v>887</v>
      </c>
      <c r="V161" s="48">
        <v>844</v>
      </c>
      <c r="W161" s="66">
        <v>901</v>
      </c>
      <c r="X161" s="49">
        <v>970</v>
      </c>
      <c r="Y161" s="49">
        <v>875</v>
      </c>
      <c r="Z161" s="49">
        <v>938</v>
      </c>
      <c r="AA161" s="49">
        <v>985</v>
      </c>
      <c r="AB161" s="49">
        <v>1073</v>
      </c>
      <c r="AC161" s="49">
        <v>1048</v>
      </c>
      <c r="AD161" s="49">
        <v>1060</v>
      </c>
      <c r="AE161" s="49">
        <v>1141</v>
      </c>
      <c r="AF161" s="49">
        <v>1100</v>
      </c>
      <c r="AG161" s="49">
        <v>1157</v>
      </c>
      <c r="AH161" s="49">
        <v>1115</v>
      </c>
      <c r="AI161" s="49">
        <v>1189</v>
      </c>
      <c r="AJ161" s="49">
        <v>1154</v>
      </c>
      <c r="AK161" s="49">
        <v>1079</v>
      </c>
      <c r="AL161" s="49">
        <v>1066</v>
      </c>
      <c r="AM161" s="49">
        <v>1112</v>
      </c>
      <c r="AN161" s="49">
        <v>1013</v>
      </c>
      <c r="AO161" s="49">
        <v>1044</v>
      </c>
      <c r="AP161" s="49">
        <v>1022</v>
      </c>
      <c r="AQ161" s="49">
        <v>905</v>
      </c>
      <c r="AR161" s="49">
        <v>920</v>
      </c>
      <c r="AS161" s="49">
        <v>866</v>
      </c>
    </row>
    <row r="162" spans="1:45" x14ac:dyDescent="0.3">
      <c r="A162" t="s">
        <v>12</v>
      </c>
      <c r="B162">
        <v>69</v>
      </c>
      <c r="C162">
        <v>832</v>
      </c>
      <c r="D162">
        <v>773</v>
      </c>
      <c r="E162">
        <v>800</v>
      </c>
      <c r="F162">
        <v>758</v>
      </c>
      <c r="G162">
        <v>714</v>
      </c>
      <c r="H162">
        <v>768</v>
      </c>
      <c r="I162">
        <v>761</v>
      </c>
      <c r="J162">
        <v>766</v>
      </c>
      <c r="K162">
        <v>721</v>
      </c>
      <c r="L162">
        <v>635</v>
      </c>
      <c r="M162">
        <v>667</v>
      </c>
      <c r="N162">
        <v>738</v>
      </c>
      <c r="O162">
        <v>743</v>
      </c>
      <c r="P162">
        <v>755</v>
      </c>
      <c r="Q162">
        <v>798</v>
      </c>
      <c r="R162">
        <v>973</v>
      </c>
      <c r="S162" s="48">
        <v>978</v>
      </c>
      <c r="T162" s="48">
        <v>905</v>
      </c>
      <c r="U162" s="48">
        <v>910</v>
      </c>
      <c r="V162" s="48">
        <v>868</v>
      </c>
      <c r="W162" s="66">
        <v>802</v>
      </c>
      <c r="X162" s="49">
        <v>913</v>
      </c>
      <c r="Y162" s="49">
        <v>960</v>
      </c>
      <c r="Z162" s="49">
        <v>867</v>
      </c>
      <c r="AA162" s="49">
        <v>929</v>
      </c>
      <c r="AB162" s="49">
        <v>976</v>
      </c>
      <c r="AC162" s="49">
        <v>1062</v>
      </c>
      <c r="AD162" s="49">
        <v>1038</v>
      </c>
      <c r="AE162" s="49">
        <v>1050</v>
      </c>
      <c r="AF162" s="49">
        <v>1130</v>
      </c>
      <c r="AG162" s="49">
        <v>1090</v>
      </c>
      <c r="AH162" s="49">
        <v>1146</v>
      </c>
      <c r="AI162" s="49">
        <v>1106</v>
      </c>
      <c r="AJ162" s="49">
        <v>1178</v>
      </c>
      <c r="AK162" s="49">
        <v>1144</v>
      </c>
      <c r="AL162" s="49">
        <v>1071</v>
      </c>
      <c r="AM162" s="49">
        <v>1058</v>
      </c>
      <c r="AN162" s="49">
        <v>1103</v>
      </c>
      <c r="AO162" s="49">
        <v>1006</v>
      </c>
      <c r="AP162" s="49">
        <v>1036</v>
      </c>
      <c r="AQ162" s="49">
        <v>1015</v>
      </c>
      <c r="AR162" s="49">
        <v>899</v>
      </c>
      <c r="AS162" s="49">
        <v>914</v>
      </c>
    </row>
    <row r="163" spans="1:45" x14ac:dyDescent="0.3">
      <c r="A163" t="s">
        <v>12</v>
      </c>
      <c r="B163">
        <v>70</v>
      </c>
      <c r="C163">
        <v>876</v>
      </c>
      <c r="D163">
        <v>812</v>
      </c>
      <c r="E163">
        <v>760</v>
      </c>
      <c r="F163">
        <v>785</v>
      </c>
      <c r="G163">
        <v>745</v>
      </c>
      <c r="H163">
        <v>698</v>
      </c>
      <c r="I163">
        <v>748</v>
      </c>
      <c r="J163">
        <v>748</v>
      </c>
      <c r="K163">
        <v>754</v>
      </c>
      <c r="L163">
        <v>706</v>
      </c>
      <c r="M163">
        <v>626</v>
      </c>
      <c r="N163">
        <v>658</v>
      </c>
      <c r="O163">
        <v>737</v>
      </c>
      <c r="P163">
        <v>740</v>
      </c>
      <c r="Q163">
        <v>745</v>
      </c>
      <c r="R163">
        <v>791</v>
      </c>
      <c r="S163" s="48">
        <v>964</v>
      </c>
      <c r="T163" s="48">
        <v>965</v>
      </c>
      <c r="U163" s="48">
        <v>905</v>
      </c>
      <c r="V163" s="48">
        <v>894</v>
      </c>
      <c r="W163" s="66">
        <v>831</v>
      </c>
      <c r="X163" s="49">
        <v>821</v>
      </c>
      <c r="Y163" s="49">
        <v>903</v>
      </c>
      <c r="Z163" s="49">
        <v>949</v>
      </c>
      <c r="AA163" s="49">
        <v>858</v>
      </c>
      <c r="AB163" s="49">
        <v>919</v>
      </c>
      <c r="AC163" s="49">
        <v>966</v>
      </c>
      <c r="AD163" s="49">
        <v>1051</v>
      </c>
      <c r="AE163" s="49">
        <v>1028</v>
      </c>
      <c r="AF163" s="49">
        <v>1039</v>
      </c>
      <c r="AG163" s="49">
        <v>1118</v>
      </c>
      <c r="AH163" s="49">
        <v>1079</v>
      </c>
      <c r="AI163" s="49">
        <v>1135</v>
      </c>
      <c r="AJ163" s="49">
        <v>1096</v>
      </c>
      <c r="AK163" s="49">
        <v>1167</v>
      </c>
      <c r="AL163" s="49">
        <v>1134</v>
      </c>
      <c r="AM163" s="49">
        <v>1062</v>
      </c>
      <c r="AN163" s="49">
        <v>1049</v>
      </c>
      <c r="AO163" s="49">
        <v>1093</v>
      </c>
      <c r="AP163" s="49">
        <v>998</v>
      </c>
      <c r="AQ163" s="49">
        <v>1028</v>
      </c>
      <c r="AR163" s="49">
        <v>1007</v>
      </c>
      <c r="AS163" s="49">
        <v>893</v>
      </c>
    </row>
    <row r="164" spans="1:45" x14ac:dyDescent="0.3">
      <c r="A164" t="s">
        <v>12</v>
      </c>
      <c r="B164">
        <v>71</v>
      </c>
      <c r="C164">
        <v>826</v>
      </c>
      <c r="D164">
        <v>861</v>
      </c>
      <c r="E164">
        <v>796</v>
      </c>
      <c r="F164">
        <v>750</v>
      </c>
      <c r="G164">
        <v>768</v>
      </c>
      <c r="H164">
        <v>732</v>
      </c>
      <c r="I164">
        <v>676</v>
      </c>
      <c r="J164">
        <v>740</v>
      </c>
      <c r="K164">
        <v>741</v>
      </c>
      <c r="L164">
        <v>736</v>
      </c>
      <c r="M164">
        <v>695</v>
      </c>
      <c r="N164">
        <v>620</v>
      </c>
      <c r="O164">
        <v>649</v>
      </c>
      <c r="P164">
        <v>734</v>
      </c>
      <c r="Q164">
        <v>730</v>
      </c>
      <c r="R164">
        <v>737</v>
      </c>
      <c r="S164" s="48">
        <v>786</v>
      </c>
      <c r="T164" s="48">
        <v>952</v>
      </c>
      <c r="U164" s="48">
        <v>953</v>
      </c>
      <c r="V164" s="48">
        <v>891</v>
      </c>
      <c r="W164" s="66">
        <v>889</v>
      </c>
      <c r="X164" s="49">
        <v>858</v>
      </c>
      <c r="Y164" s="49">
        <v>812</v>
      </c>
      <c r="Z164" s="49">
        <v>892</v>
      </c>
      <c r="AA164" s="49">
        <v>938</v>
      </c>
      <c r="AB164" s="49">
        <v>849</v>
      </c>
      <c r="AC164" s="49">
        <v>909</v>
      </c>
      <c r="AD164" s="49">
        <v>955</v>
      </c>
      <c r="AE164" s="49">
        <v>1039</v>
      </c>
      <c r="AF164" s="49">
        <v>1017</v>
      </c>
      <c r="AG164" s="49">
        <v>1028</v>
      </c>
      <c r="AH164" s="49">
        <v>1106</v>
      </c>
      <c r="AI164" s="49">
        <v>1068</v>
      </c>
      <c r="AJ164" s="49">
        <v>1123</v>
      </c>
      <c r="AK164" s="49">
        <v>1085</v>
      </c>
      <c r="AL164" s="49">
        <v>1155</v>
      </c>
      <c r="AM164" s="49">
        <v>1122</v>
      </c>
      <c r="AN164" s="49">
        <v>1052</v>
      </c>
      <c r="AO164" s="49">
        <v>1039</v>
      </c>
      <c r="AP164" s="49">
        <v>1083</v>
      </c>
      <c r="AQ164" s="49">
        <v>989</v>
      </c>
      <c r="AR164" s="49">
        <v>1019</v>
      </c>
      <c r="AS164" s="49">
        <v>998</v>
      </c>
    </row>
    <row r="165" spans="1:45" x14ac:dyDescent="0.3">
      <c r="A165" t="s">
        <v>12</v>
      </c>
      <c r="B165">
        <v>72</v>
      </c>
      <c r="C165">
        <v>836</v>
      </c>
      <c r="D165">
        <v>811</v>
      </c>
      <c r="E165">
        <v>837</v>
      </c>
      <c r="F165">
        <v>797</v>
      </c>
      <c r="G165">
        <v>738</v>
      </c>
      <c r="H165">
        <v>755</v>
      </c>
      <c r="I165">
        <v>717</v>
      </c>
      <c r="J165">
        <v>661</v>
      </c>
      <c r="K165">
        <v>731</v>
      </c>
      <c r="L165">
        <v>731</v>
      </c>
      <c r="M165">
        <v>726</v>
      </c>
      <c r="N165">
        <v>681</v>
      </c>
      <c r="O165">
        <v>616</v>
      </c>
      <c r="P165">
        <v>631</v>
      </c>
      <c r="Q165">
        <v>724</v>
      </c>
      <c r="R165">
        <v>708</v>
      </c>
      <c r="S165" s="48">
        <v>713</v>
      </c>
      <c r="T165" s="48">
        <v>778</v>
      </c>
      <c r="U165" s="48">
        <v>930</v>
      </c>
      <c r="V165" s="48">
        <v>925</v>
      </c>
      <c r="W165" s="66">
        <v>837</v>
      </c>
      <c r="X165" s="49">
        <v>877</v>
      </c>
      <c r="Y165" s="49">
        <v>843</v>
      </c>
      <c r="Z165" s="49">
        <v>798</v>
      </c>
      <c r="AA165" s="49">
        <v>877</v>
      </c>
      <c r="AB165" s="49">
        <v>922</v>
      </c>
      <c r="AC165" s="49">
        <v>835</v>
      </c>
      <c r="AD165" s="49">
        <v>894</v>
      </c>
      <c r="AE165" s="49">
        <v>939</v>
      </c>
      <c r="AF165" s="49">
        <v>1022</v>
      </c>
      <c r="AG165" s="49">
        <v>1000</v>
      </c>
      <c r="AH165" s="49">
        <v>1012</v>
      </c>
      <c r="AI165" s="49">
        <v>1088</v>
      </c>
      <c r="AJ165" s="49">
        <v>1052</v>
      </c>
      <c r="AK165" s="49">
        <v>1106</v>
      </c>
      <c r="AL165" s="49">
        <v>1068</v>
      </c>
      <c r="AM165" s="49">
        <v>1137</v>
      </c>
      <c r="AN165" s="49">
        <v>1106</v>
      </c>
      <c r="AO165" s="49">
        <v>1037</v>
      </c>
      <c r="AP165" s="49">
        <v>1024</v>
      </c>
      <c r="AQ165" s="49">
        <v>1068</v>
      </c>
      <c r="AR165" s="49">
        <v>975</v>
      </c>
      <c r="AS165" s="49">
        <v>1005</v>
      </c>
    </row>
    <row r="166" spans="1:45" x14ac:dyDescent="0.3">
      <c r="A166" t="s">
        <v>12</v>
      </c>
      <c r="B166">
        <v>73</v>
      </c>
      <c r="C166">
        <v>728</v>
      </c>
      <c r="D166">
        <v>814</v>
      </c>
      <c r="E166">
        <v>782</v>
      </c>
      <c r="F166">
        <v>813</v>
      </c>
      <c r="G166">
        <v>779</v>
      </c>
      <c r="H166">
        <v>719</v>
      </c>
      <c r="I166">
        <v>731</v>
      </c>
      <c r="J166">
        <v>707</v>
      </c>
      <c r="K166">
        <v>647</v>
      </c>
      <c r="L166">
        <v>718</v>
      </c>
      <c r="M166">
        <v>713</v>
      </c>
      <c r="N166">
        <v>705</v>
      </c>
      <c r="O166">
        <v>657</v>
      </c>
      <c r="P166">
        <v>604</v>
      </c>
      <c r="Q166">
        <v>616</v>
      </c>
      <c r="R166">
        <v>713</v>
      </c>
      <c r="S166" s="48">
        <v>695</v>
      </c>
      <c r="T166" s="48">
        <v>703</v>
      </c>
      <c r="U166" s="48">
        <v>772</v>
      </c>
      <c r="V166" s="48">
        <v>908</v>
      </c>
      <c r="W166" s="66">
        <v>886</v>
      </c>
      <c r="X166" s="49">
        <v>854</v>
      </c>
      <c r="Y166" s="49">
        <v>862</v>
      </c>
      <c r="Z166" s="49">
        <v>829</v>
      </c>
      <c r="AA166" s="49">
        <v>785</v>
      </c>
      <c r="AB166" s="49">
        <v>862</v>
      </c>
      <c r="AC166" s="49">
        <v>906</v>
      </c>
      <c r="AD166" s="49">
        <v>821</v>
      </c>
      <c r="AE166" s="49">
        <v>880</v>
      </c>
      <c r="AF166" s="49">
        <v>924</v>
      </c>
      <c r="AG166" s="49">
        <v>1006</v>
      </c>
      <c r="AH166" s="49">
        <v>985</v>
      </c>
      <c r="AI166" s="49">
        <v>996</v>
      </c>
      <c r="AJ166" s="49">
        <v>1072</v>
      </c>
      <c r="AK166" s="49">
        <v>1036</v>
      </c>
      <c r="AL166" s="49">
        <v>1090</v>
      </c>
      <c r="AM166" s="49">
        <v>1053</v>
      </c>
      <c r="AN166" s="49">
        <v>1121</v>
      </c>
      <c r="AO166" s="49">
        <v>1090</v>
      </c>
      <c r="AP166" s="49">
        <v>1023</v>
      </c>
      <c r="AQ166" s="49">
        <v>1011</v>
      </c>
      <c r="AR166" s="49">
        <v>1053</v>
      </c>
      <c r="AS166" s="49">
        <v>963</v>
      </c>
    </row>
    <row r="167" spans="1:45" x14ac:dyDescent="0.3">
      <c r="A167" t="s">
        <v>12</v>
      </c>
      <c r="B167">
        <v>74</v>
      </c>
      <c r="C167">
        <v>781</v>
      </c>
      <c r="D167">
        <v>709</v>
      </c>
      <c r="E167">
        <v>785</v>
      </c>
      <c r="F167">
        <v>750</v>
      </c>
      <c r="G167">
        <v>787</v>
      </c>
      <c r="H167">
        <v>750</v>
      </c>
      <c r="I167">
        <v>690</v>
      </c>
      <c r="J167">
        <v>715</v>
      </c>
      <c r="K167">
        <v>690</v>
      </c>
      <c r="L167">
        <v>625</v>
      </c>
      <c r="M167">
        <v>704</v>
      </c>
      <c r="N167">
        <v>701</v>
      </c>
      <c r="O167">
        <v>689</v>
      </c>
      <c r="P167">
        <v>647</v>
      </c>
      <c r="Q167">
        <v>587</v>
      </c>
      <c r="R167">
        <v>596</v>
      </c>
      <c r="S167" s="48">
        <v>697</v>
      </c>
      <c r="T167" s="48">
        <v>682</v>
      </c>
      <c r="U167" s="48">
        <v>688</v>
      </c>
      <c r="V167" s="48">
        <v>759</v>
      </c>
      <c r="W167" s="66">
        <v>882</v>
      </c>
      <c r="X167" s="49">
        <v>904</v>
      </c>
      <c r="Y167" s="49">
        <v>837</v>
      </c>
      <c r="Z167" s="49">
        <v>845</v>
      </c>
      <c r="AA167" s="49">
        <v>813</v>
      </c>
      <c r="AB167" s="49">
        <v>771</v>
      </c>
      <c r="AC167" s="49">
        <v>846</v>
      </c>
      <c r="AD167" s="49">
        <v>889</v>
      </c>
      <c r="AE167" s="49">
        <v>807</v>
      </c>
      <c r="AF167" s="49">
        <v>864</v>
      </c>
      <c r="AG167" s="49">
        <v>908</v>
      </c>
      <c r="AH167" s="49">
        <v>988</v>
      </c>
      <c r="AI167" s="49">
        <v>968</v>
      </c>
      <c r="AJ167" s="49">
        <v>979</v>
      </c>
      <c r="AK167" s="49">
        <v>1053</v>
      </c>
      <c r="AL167" s="49">
        <v>1019</v>
      </c>
      <c r="AM167" s="49">
        <v>1072</v>
      </c>
      <c r="AN167" s="49">
        <v>1037</v>
      </c>
      <c r="AO167" s="49">
        <v>1103</v>
      </c>
      <c r="AP167" s="49">
        <v>1073</v>
      </c>
      <c r="AQ167" s="49">
        <v>1007</v>
      </c>
      <c r="AR167" s="49">
        <v>996</v>
      </c>
      <c r="AS167" s="49">
        <v>1037</v>
      </c>
    </row>
    <row r="168" spans="1:45" x14ac:dyDescent="0.3">
      <c r="A168" t="s">
        <v>12</v>
      </c>
      <c r="B168">
        <v>75</v>
      </c>
      <c r="C168">
        <v>767</v>
      </c>
      <c r="D168">
        <v>751</v>
      </c>
      <c r="E168">
        <v>681</v>
      </c>
      <c r="F168">
        <v>764</v>
      </c>
      <c r="G168">
        <v>719</v>
      </c>
      <c r="H168">
        <v>755</v>
      </c>
      <c r="I168">
        <v>721</v>
      </c>
      <c r="J168">
        <v>661</v>
      </c>
      <c r="K168">
        <v>705</v>
      </c>
      <c r="L168">
        <v>675</v>
      </c>
      <c r="M168">
        <v>594</v>
      </c>
      <c r="N168">
        <v>690</v>
      </c>
      <c r="O168">
        <v>687</v>
      </c>
      <c r="P168">
        <v>679</v>
      </c>
      <c r="Q168">
        <v>635</v>
      </c>
      <c r="R168">
        <v>578</v>
      </c>
      <c r="S168" s="48">
        <v>584</v>
      </c>
      <c r="T168" s="48">
        <v>686</v>
      </c>
      <c r="U168" s="48">
        <v>666</v>
      </c>
      <c r="V168" s="48">
        <v>674</v>
      </c>
      <c r="W168" s="66">
        <v>724</v>
      </c>
      <c r="X168" s="49">
        <v>889</v>
      </c>
      <c r="Y168" s="49">
        <v>891</v>
      </c>
      <c r="Z168" s="49">
        <v>825</v>
      </c>
      <c r="AA168" s="49">
        <v>833</v>
      </c>
      <c r="AB168" s="49">
        <v>802</v>
      </c>
      <c r="AC168" s="49">
        <v>760</v>
      </c>
      <c r="AD168" s="49">
        <v>834</v>
      </c>
      <c r="AE168" s="49">
        <v>877</v>
      </c>
      <c r="AF168" s="49">
        <v>796</v>
      </c>
      <c r="AG168" s="49">
        <v>852</v>
      </c>
      <c r="AH168" s="49">
        <v>896</v>
      </c>
      <c r="AI168" s="49">
        <v>975</v>
      </c>
      <c r="AJ168" s="49">
        <v>955</v>
      </c>
      <c r="AK168" s="49">
        <v>967</v>
      </c>
      <c r="AL168" s="49">
        <v>1040</v>
      </c>
      <c r="AM168" s="49">
        <v>1007</v>
      </c>
      <c r="AN168" s="49">
        <v>1059</v>
      </c>
      <c r="AO168" s="49">
        <v>1024</v>
      </c>
      <c r="AP168" s="49">
        <v>1090</v>
      </c>
      <c r="AQ168" s="49">
        <v>1060</v>
      </c>
      <c r="AR168" s="49">
        <v>996</v>
      </c>
      <c r="AS168" s="49">
        <v>984</v>
      </c>
    </row>
    <row r="169" spans="1:45" x14ac:dyDescent="0.3">
      <c r="A169" t="s">
        <v>12</v>
      </c>
      <c r="B169">
        <v>76</v>
      </c>
      <c r="C169">
        <v>743</v>
      </c>
      <c r="D169">
        <v>743</v>
      </c>
      <c r="E169">
        <v>718</v>
      </c>
      <c r="F169">
        <v>664</v>
      </c>
      <c r="G169">
        <v>722</v>
      </c>
      <c r="H169">
        <v>691</v>
      </c>
      <c r="I169">
        <v>722</v>
      </c>
      <c r="J169">
        <v>706</v>
      </c>
      <c r="K169">
        <v>633</v>
      </c>
      <c r="L169">
        <v>681</v>
      </c>
      <c r="M169">
        <v>658</v>
      </c>
      <c r="N169">
        <v>570</v>
      </c>
      <c r="O169">
        <v>666</v>
      </c>
      <c r="P169">
        <v>673</v>
      </c>
      <c r="Q169">
        <v>656</v>
      </c>
      <c r="R169">
        <v>623</v>
      </c>
      <c r="S169" s="48">
        <v>566</v>
      </c>
      <c r="T169" s="48">
        <v>568</v>
      </c>
      <c r="U169" s="48">
        <v>673</v>
      </c>
      <c r="V169" s="48">
        <v>652</v>
      </c>
      <c r="W169" s="66">
        <v>650</v>
      </c>
      <c r="X169" s="49">
        <v>719</v>
      </c>
      <c r="Y169" s="49">
        <v>869</v>
      </c>
      <c r="Z169" s="49">
        <v>870</v>
      </c>
      <c r="AA169" s="49">
        <v>806</v>
      </c>
      <c r="AB169" s="49">
        <v>814</v>
      </c>
      <c r="AC169" s="49">
        <v>783</v>
      </c>
      <c r="AD169" s="49">
        <v>743</v>
      </c>
      <c r="AE169" s="49">
        <v>816</v>
      </c>
      <c r="AF169" s="49">
        <v>857</v>
      </c>
      <c r="AG169" s="49">
        <v>779</v>
      </c>
      <c r="AH169" s="49">
        <v>834</v>
      </c>
      <c r="AI169" s="49">
        <v>877</v>
      </c>
      <c r="AJ169" s="49">
        <v>954</v>
      </c>
      <c r="AK169" s="49">
        <v>935</v>
      </c>
      <c r="AL169" s="49">
        <v>947</v>
      </c>
      <c r="AM169" s="49">
        <v>1018</v>
      </c>
      <c r="AN169" s="49">
        <v>986</v>
      </c>
      <c r="AO169" s="49">
        <v>1037</v>
      </c>
      <c r="AP169" s="49">
        <v>1004</v>
      </c>
      <c r="AQ169" s="49">
        <v>1068</v>
      </c>
      <c r="AR169" s="49">
        <v>1040</v>
      </c>
      <c r="AS169" s="49">
        <v>977</v>
      </c>
    </row>
    <row r="170" spans="1:45" x14ac:dyDescent="0.3">
      <c r="A170" t="s">
        <v>12</v>
      </c>
      <c r="B170">
        <v>77</v>
      </c>
      <c r="C170">
        <v>712</v>
      </c>
      <c r="D170">
        <v>712</v>
      </c>
      <c r="E170">
        <v>711</v>
      </c>
      <c r="F170">
        <v>701</v>
      </c>
      <c r="G170">
        <v>634</v>
      </c>
      <c r="H170">
        <v>691</v>
      </c>
      <c r="I170">
        <v>662</v>
      </c>
      <c r="J170">
        <v>692</v>
      </c>
      <c r="K170">
        <v>685</v>
      </c>
      <c r="L170">
        <v>616</v>
      </c>
      <c r="M170">
        <v>657</v>
      </c>
      <c r="N170">
        <v>636</v>
      </c>
      <c r="O170">
        <v>541</v>
      </c>
      <c r="P170">
        <v>650</v>
      </c>
      <c r="Q170">
        <v>656</v>
      </c>
      <c r="R170">
        <v>638</v>
      </c>
      <c r="S170" s="48">
        <v>599</v>
      </c>
      <c r="T170" s="48">
        <v>539</v>
      </c>
      <c r="U170" s="48">
        <v>552</v>
      </c>
      <c r="V170" s="48">
        <v>655</v>
      </c>
      <c r="W170" s="66">
        <v>622</v>
      </c>
      <c r="X170" s="49">
        <v>639</v>
      </c>
      <c r="Y170" s="49">
        <v>693</v>
      </c>
      <c r="Z170" s="49">
        <v>840</v>
      </c>
      <c r="AA170" s="49">
        <v>840</v>
      </c>
      <c r="AB170" s="49">
        <v>778</v>
      </c>
      <c r="AC170" s="49">
        <v>786</v>
      </c>
      <c r="AD170" s="49">
        <v>757</v>
      </c>
      <c r="AE170" s="49">
        <v>719</v>
      </c>
      <c r="AF170" s="49">
        <v>789</v>
      </c>
      <c r="AG170" s="49">
        <v>829</v>
      </c>
      <c r="AH170" s="49">
        <v>754</v>
      </c>
      <c r="AI170" s="49">
        <v>807</v>
      </c>
      <c r="AJ170" s="49">
        <v>849</v>
      </c>
      <c r="AK170" s="49">
        <v>924</v>
      </c>
      <c r="AL170" s="49">
        <v>906</v>
      </c>
      <c r="AM170" s="49">
        <v>918</v>
      </c>
      <c r="AN170" s="49">
        <v>987</v>
      </c>
      <c r="AO170" s="49">
        <v>957</v>
      </c>
      <c r="AP170" s="49">
        <v>1007</v>
      </c>
      <c r="AQ170" s="49">
        <v>975</v>
      </c>
      <c r="AR170" s="49">
        <v>1037</v>
      </c>
      <c r="AS170" s="49">
        <v>1010</v>
      </c>
    </row>
    <row r="171" spans="1:45" x14ac:dyDescent="0.3">
      <c r="A171" t="s">
        <v>12</v>
      </c>
      <c r="B171">
        <v>78</v>
      </c>
      <c r="C171">
        <v>705</v>
      </c>
      <c r="D171">
        <v>689</v>
      </c>
      <c r="E171">
        <v>686</v>
      </c>
      <c r="F171">
        <v>670</v>
      </c>
      <c r="G171">
        <v>669</v>
      </c>
      <c r="H171">
        <v>613</v>
      </c>
      <c r="I171">
        <v>664</v>
      </c>
      <c r="J171">
        <v>623</v>
      </c>
      <c r="K171">
        <v>661</v>
      </c>
      <c r="L171">
        <v>654</v>
      </c>
      <c r="M171">
        <v>591</v>
      </c>
      <c r="N171">
        <v>629</v>
      </c>
      <c r="O171">
        <v>603</v>
      </c>
      <c r="P171">
        <v>526</v>
      </c>
      <c r="Q171">
        <v>628</v>
      </c>
      <c r="R171">
        <v>624</v>
      </c>
      <c r="S171" s="48">
        <v>620</v>
      </c>
      <c r="T171" s="48">
        <v>579</v>
      </c>
      <c r="U171" s="48">
        <v>531</v>
      </c>
      <c r="V171" s="48">
        <v>531</v>
      </c>
      <c r="W171" s="66">
        <v>635</v>
      </c>
      <c r="X171" s="49">
        <v>613</v>
      </c>
      <c r="Y171" s="49">
        <v>619</v>
      </c>
      <c r="Z171" s="49">
        <v>671</v>
      </c>
      <c r="AA171" s="49">
        <v>815</v>
      </c>
      <c r="AB171" s="49">
        <v>815</v>
      </c>
      <c r="AC171" s="49">
        <v>755</v>
      </c>
      <c r="AD171" s="49">
        <v>763</v>
      </c>
      <c r="AE171" s="49">
        <v>735</v>
      </c>
      <c r="AF171" s="49">
        <v>699</v>
      </c>
      <c r="AG171" s="49">
        <v>767</v>
      </c>
      <c r="AH171" s="49">
        <v>805</v>
      </c>
      <c r="AI171" s="49">
        <v>733</v>
      </c>
      <c r="AJ171" s="49">
        <v>786</v>
      </c>
      <c r="AK171" s="49">
        <v>826</v>
      </c>
      <c r="AL171" s="49">
        <v>899</v>
      </c>
      <c r="AM171" s="49">
        <v>883</v>
      </c>
      <c r="AN171" s="49">
        <v>894</v>
      </c>
      <c r="AO171" s="49">
        <v>962</v>
      </c>
      <c r="AP171" s="49">
        <v>933</v>
      </c>
      <c r="AQ171" s="49">
        <v>982</v>
      </c>
      <c r="AR171" s="49">
        <v>951</v>
      </c>
      <c r="AS171" s="49">
        <v>1012</v>
      </c>
    </row>
    <row r="172" spans="1:45" x14ac:dyDescent="0.3">
      <c r="A172" t="s">
        <v>12</v>
      </c>
      <c r="B172">
        <v>79</v>
      </c>
      <c r="C172">
        <v>687</v>
      </c>
      <c r="D172">
        <v>668</v>
      </c>
      <c r="E172">
        <v>658</v>
      </c>
      <c r="F172">
        <v>649</v>
      </c>
      <c r="G172">
        <v>638</v>
      </c>
      <c r="H172">
        <v>644</v>
      </c>
      <c r="I172">
        <v>585</v>
      </c>
      <c r="J172">
        <v>632</v>
      </c>
      <c r="K172">
        <v>581</v>
      </c>
      <c r="L172">
        <v>631</v>
      </c>
      <c r="M172">
        <v>625</v>
      </c>
      <c r="N172">
        <v>566</v>
      </c>
      <c r="O172">
        <v>588</v>
      </c>
      <c r="P172">
        <v>580</v>
      </c>
      <c r="Q172">
        <v>501</v>
      </c>
      <c r="R172">
        <v>608</v>
      </c>
      <c r="S172" s="48">
        <v>604</v>
      </c>
      <c r="T172" s="48">
        <v>599</v>
      </c>
      <c r="U172" s="48">
        <v>544</v>
      </c>
      <c r="V172" s="48">
        <v>512</v>
      </c>
      <c r="W172" s="66">
        <v>503</v>
      </c>
      <c r="X172" s="49">
        <v>606</v>
      </c>
      <c r="Y172" s="49">
        <v>594</v>
      </c>
      <c r="Z172" s="49">
        <v>600</v>
      </c>
      <c r="AA172" s="49">
        <v>651</v>
      </c>
      <c r="AB172" s="49">
        <v>790</v>
      </c>
      <c r="AC172" s="49">
        <v>790</v>
      </c>
      <c r="AD172" s="49">
        <v>733</v>
      </c>
      <c r="AE172" s="49">
        <v>740</v>
      </c>
      <c r="AF172" s="49">
        <v>714</v>
      </c>
      <c r="AG172" s="49">
        <v>678</v>
      </c>
      <c r="AH172" s="49">
        <v>744</v>
      </c>
      <c r="AI172" s="49">
        <v>782</v>
      </c>
      <c r="AJ172" s="49">
        <v>713</v>
      </c>
      <c r="AK172" s="49">
        <v>764</v>
      </c>
      <c r="AL172" s="49">
        <v>803</v>
      </c>
      <c r="AM172" s="49">
        <v>874</v>
      </c>
      <c r="AN172" s="49">
        <v>859</v>
      </c>
      <c r="AO172" s="49">
        <v>870</v>
      </c>
      <c r="AP172" s="49">
        <v>936</v>
      </c>
      <c r="AQ172" s="49">
        <v>909</v>
      </c>
      <c r="AR172" s="49">
        <v>956</v>
      </c>
      <c r="AS172" s="49">
        <v>927</v>
      </c>
    </row>
    <row r="173" spans="1:45" x14ac:dyDescent="0.3">
      <c r="A173" t="s">
        <v>12</v>
      </c>
      <c r="B173">
        <v>80</v>
      </c>
      <c r="C173">
        <v>663</v>
      </c>
      <c r="D173">
        <v>648</v>
      </c>
      <c r="E173">
        <v>636</v>
      </c>
      <c r="F173">
        <v>611</v>
      </c>
      <c r="G173">
        <v>618</v>
      </c>
      <c r="H173">
        <v>590</v>
      </c>
      <c r="I173">
        <v>602</v>
      </c>
      <c r="J173">
        <v>553</v>
      </c>
      <c r="K173">
        <v>599</v>
      </c>
      <c r="L173">
        <v>540</v>
      </c>
      <c r="M173">
        <v>597</v>
      </c>
      <c r="N173">
        <v>593</v>
      </c>
      <c r="O173">
        <v>547</v>
      </c>
      <c r="P173">
        <v>555</v>
      </c>
      <c r="Q173">
        <v>544</v>
      </c>
      <c r="R173">
        <v>483</v>
      </c>
      <c r="S173" s="48">
        <v>592</v>
      </c>
      <c r="T173" s="48">
        <v>582</v>
      </c>
      <c r="U173" s="48">
        <v>569</v>
      </c>
      <c r="V173" s="48">
        <v>508</v>
      </c>
      <c r="W173" s="66">
        <v>483</v>
      </c>
      <c r="X173" s="49">
        <v>500</v>
      </c>
      <c r="Y173" s="49">
        <v>586</v>
      </c>
      <c r="Z173" s="49">
        <v>575</v>
      </c>
      <c r="AA173" s="49">
        <v>581</v>
      </c>
      <c r="AB173" s="49">
        <v>630</v>
      </c>
      <c r="AC173" s="49">
        <v>766</v>
      </c>
      <c r="AD173" s="49">
        <v>766</v>
      </c>
      <c r="AE173" s="49">
        <v>710</v>
      </c>
      <c r="AF173" s="49">
        <v>718</v>
      </c>
      <c r="AG173" s="49">
        <v>692</v>
      </c>
      <c r="AH173" s="49">
        <v>658</v>
      </c>
      <c r="AI173" s="49">
        <v>722</v>
      </c>
      <c r="AJ173" s="49">
        <v>759</v>
      </c>
      <c r="AK173" s="49">
        <v>692</v>
      </c>
      <c r="AL173" s="49">
        <v>742</v>
      </c>
      <c r="AM173" s="49">
        <v>781</v>
      </c>
      <c r="AN173" s="49">
        <v>850</v>
      </c>
      <c r="AO173" s="49">
        <v>835</v>
      </c>
      <c r="AP173" s="49">
        <v>846</v>
      </c>
      <c r="AQ173" s="49">
        <v>910</v>
      </c>
      <c r="AR173" s="49">
        <v>885</v>
      </c>
      <c r="AS173" s="49">
        <v>931</v>
      </c>
    </row>
    <row r="174" spans="1:45" x14ac:dyDescent="0.3">
      <c r="A174" t="s">
        <v>12</v>
      </c>
      <c r="B174">
        <v>81</v>
      </c>
      <c r="C174">
        <v>621</v>
      </c>
      <c r="D174">
        <v>624</v>
      </c>
      <c r="E174">
        <v>614</v>
      </c>
      <c r="F174">
        <v>591</v>
      </c>
      <c r="G174">
        <v>566</v>
      </c>
      <c r="H174">
        <v>567</v>
      </c>
      <c r="I174">
        <v>548</v>
      </c>
      <c r="J174">
        <v>572</v>
      </c>
      <c r="K174">
        <v>527</v>
      </c>
      <c r="L174">
        <v>571</v>
      </c>
      <c r="M174">
        <v>509</v>
      </c>
      <c r="N174">
        <v>560</v>
      </c>
      <c r="O174">
        <v>552</v>
      </c>
      <c r="P174">
        <v>523</v>
      </c>
      <c r="Q174">
        <v>534</v>
      </c>
      <c r="R174">
        <v>511</v>
      </c>
      <c r="S174" s="48">
        <v>466</v>
      </c>
      <c r="T174" s="48">
        <v>553</v>
      </c>
      <c r="U174" s="48">
        <v>553</v>
      </c>
      <c r="V174" s="48">
        <v>534</v>
      </c>
      <c r="W174" s="66">
        <v>493</v>
      </c>
      <c r="X174" s="49">
        <v>468</v>
      </c>
      <c r="Y174" s="49">
        <v>477</v>
      </c>
      <c r="Z174" s="49">
        <v>559</v>
      </c>
      <c r="AA174" s="49">
        <v>549</v>
      </c>
      <c r="AB174" s="49">
        <v>555</v>
      </c>
      <c r="AC174" s="49">
        <v>602</v>
      </c>
      <c r="AD174" s="49">
        <v>732</v>
      </c>
      <c r="AE174" s="49">
        <v>732</v>
      </c>
      <c r="AF174" s="49">
        <v>680</v>
      </c>
      <c r="AG174" s="49">
        <v>687</v>
      </c>
      <c r="AH174" s="49">
        <v>663</v>
      </c>
      <c r="AI174" s="49">
        <v>631</v>
      </c>
      <c r="AJ174" s="49">
        <v>692</v>
      </c>
      <c r="AK174" s="49">
        <v>728</v>
      </c>
      <c r="AL174" s="49">
        <v>665</v>
      </c>
      <c r="AM174" s="49">
        <v>712</v>
      </c>
      <c r="AN174" s="49">
        <v>750</v>
      </c>
      <c r="AO174" s="49">
        <v>817</v>
      </c>
      <c r="AP174" s="49">
        <v>803</v>
      </c>
      <c r="AQ174" s="49">
        <v>814</v>
      </c>
      <c r="AR174" s="49">
        <v>876</v>
      </c>
      <c r="AS174" s="49">
        <v>852</v>
      </c>
    </row>
    <row r="175" spans="1:45" x14ac:dyDescent="0.3">
      <c r="A175" t="s">
        <v>12</v>
      </c>
      <c r="B175">
        <v>82</v>
      </c>
      <c r="C175">
        <v>426</v>
      </c>
      <c r="D175">
        <v>575</v>
      </c>
      <c r="E175">
        <v>569</v>
      </c>
      <c r="F175">
        <v>573</v>
      </c>
      <c r="G175">
        <v>557</v>
      </c>
      <c r="H175">
        <v>528</v>
      </c>
      <c r="I175">
        <v>534</v>
      </c>
      <c r="J175">
        <v>507</v>
      </c>
      <c r="K175">
        <v>535</v>
      </c>
      <c r="L175">
        <v>489</v>
      </c>
      <c r="M175">
        <v>530</v>
      </c>
      <c r="N175">
        <v>485</v>
      </c>
      <c r="O175">
        <v>512</v>
      </c>
      <c r="P175">
        <v>531</v>
      </c>
      <c r="Q175">
        <v>495</v>
      </c>
      <c r="R175">
        <v>500</v>
      </c>
      <c r="S175" s="48">
        <v>484</v>
      </c>
      <c r="T175" s="48">
        <v>441</v>
      </c>
      <c r="U175" s="48">
        <v>527</v>
      </c>
      <c r="V175" s="48">
        <v>515</v>
      </c>
      <c r="W175" s="66">
        <v>498</v>
      </c>
      <c r="X175" s="49">
        <v>489</v>
      </c>
      <c r="Y175" s="49">
        <v>444</v>
      </c>
      <c r="Z175" s="49">
        <v>453</v>
      </c>
      <c r="AA175" s="49">
        <v>531</v>
      </c>
      <c r="AB175" s="49">
        <v>522</v>
      </c>
      <c r="AC175" s="49">
        <v>528</v>
      </c>
      <c r="AD175" s="49">
        <v>572</v>
      </c>
      <c r="AE175" s="49">
        <v>697</v>
      </c>
      <c r="AF175" s="49">
        <v>697</v>
      </c>
      <c r="AG175" s="49">
        <v>647</v>
      </c>
      <c r="AH175" s="49">
        <v>654</v>
      </c>
      <c r="AI175" s="49">
        <v>632</v>
      </c>
      <c r="AJ175" s="49">
        <v>602</v>
      </c>
      <c r="AK175" s="49">
        <v>660</v>
      </c>
      <c r="AL175" s="49">
        <v>694</v>
      </c>
      <c r="AM175" s="49">
        <v>635</v>
      </c>
      <c r="AN175" s="49">
        <v>681</v>
      </c>
      <c r="AO175" s="49">
        <v>717</v>
      </c>
      <c r="AP175" s="49">
        <v>780</v>
      </c>
      <c r="AQ175" s="49">
        <v>768</v>
      </c>
      <c r="AR175" s="49">
        <v>779</v>
      </c>
      <c r="AS175" s="49">
        <v>838</v>
      </c>
    </row>
    <row r="176" spans="1:45" x14ac:dyDescent="0.3">
      <c r="A176" t="s">
        <v>12</v>
      </c>
      <c r="B176">
        <v>83</v>
      </c>
      <c r="C176">
        <v>347</v>
      </c>
      <c r="D176">
        <v>394</v>
      </c>
      <c r="E176">
        <v>521</v>
      </c>
      <c r="F176">
        <v>522</v>
      </c>
      <c r="G176">
        <v>527</v>
      </c>
      <c r="H176">
        <v>512</v>
      </c>
      <c r="I176">
        <v>494</v>
      </c>
      <c r="J176">
        <v>494</v>
      </c>
      <c r="K176">
        <v>464</v>
      </c>
      <c r="L176">
        <v>498</v>
      </c>
      <c r="M176">
        <v>458</v>
      </c>
      <c r="N176">
        <v>503</v>
      </c>
      <c r="O176">
        <v>465</v>
      </c>
      <c r="P176">
        <v>474</v>
      </c>
      <c r="Q176">
        <v>484</v>
      </c>
      <c r="R176">
        <v>461</v>
      </c>
      <c r="S176" s="48">
        <v>460</v>
      </c>
      <c r="T176" s="48">
        <v>444</v>
      </c>
      <c r="U176" s="48">
        <v>422</v>
      </c>
      <c r="V176" s="48">
        <v>502</v>
      </c>
      <c r="W176" s="66">
        <v>483</v>
      </c>
      <c r="X176" s="49">
        <v>482</v>
      </c>
      <c r="Y176" s="49">
        <v>453</v>
      </c>
      <c r="Z176" s="49">
        <v>412</v>
      </c>
      <c r="AA176" s="49">
        <v>420</v>
      </c>
      <c r="AB176" s="49">
        <v>492</v>
      </c>
      <c r="AC176" s="49">
        <v>484</v>
      </c>
      <c r="AD176" s="49">
        <v>491</v>
      </c>
      <c r="AE176" s="49">
        <v>531</v>
      </c>
      <c r="AF176" s="49">
        <v>648</v>
      </c>
      <c r="AG176" s="49">
        <v>648</v>
      </c>
      <c r="AH176" s="49">
        <v>602</v>
      </c>
      <c r="AI176" s="49">
        <v>609</v>
      </c>
      <c r="AJ176" s="49">
        <v>589</v>
      </c>
      <c r="AK176" s="49">
        <v>561</v>
      </c>
      <c r="AL176" s="49">
        <v>616</v>
      </c>
      <c r="AM176" s="49">
        <v>648</v>
      </c>
      <c r="AN176" s="49">
        <v>593</v>
      </c>
      <c r="AO176" s="49">
        <v>636</v>
      </c>
      <c r="AP176" s="49">
        <v>671</v>
      </c>
      <c r="AQ176" s="49">
        <v>731</v>
      </c>
      <c r="AR176" s="49">
        <v>720</v>
      </c>
      <c r="AS176" s="49">
        <v>730</v>
      </c>
    </row>
    <row r="177" spans="1:45" x14ac:dyDescent="0.3">
      <c r="A177" t="s">
        <v>12</v>
      </c>
      <c r="B177">
        <v>84</v>
      </c>
      <c r="C177">
        <v>348</v>
      </c>
      <c r="D177">
        <v>325</v>
      </c>
      <c r="E177">
        <v>360</v>
      </c>
      <c r="F177">
        <v>464</v>
      </c>
      <c r="G177">
        <v>471</v>
      </c>
      <c r="H177">
        <v>480</v>
      </c>
      <c r="I177">
        <v>470</v>
      </c>
      <c r="J177">
        <v>455</v>
      </c>
      <c r="K177">
        <v>459</v>
      </c>
      <c r="L177">
        <v>433</v>
      </c>
      <c r="M177">
        <v>470</v>
      </c>
      <c r="N177">
        <v>432</v>
      </c>
      <c r="O177">
        <v>466</v>
      </c>
      <c r="P177">
        <v>433</v>
      </c>
      <c r="Q177">
        <v>435</v>
      </c>
      <c r="R177">
        <v>457</v>
      </c>
      <c r="S177" s="48">
        <v>431</v>
      </c>
      <c r="T177" s="48">
        <v>439</v>
      </c>
      <c r="U177" s="48">
        <v>417</v>
      </c>
      <c r="V177" s="48">
        <v>399</v>
      </c>
      <c r="W177" s="66">
        <v>441</v>
      </c>
      <c r="X177" s="49">
        <v>462</v>
      </c>
      <c r="Y177" s="49">
        <v>456</v>
      </c>
      <c r="Z177" s="49">
        <v>428</v>
      </c>
      <c r="AA177" s="49">
        <v>390</v>
      </c>
      <c r="AB177" s="49">
        <v>398</v>
      </c>
      <c r="AC177" s="49">
        <v>466</v>
      </c>
      <c r="AD177" s="49">
        <v>459</v>
      </c>
      <c r="AE177" s="49">
        <v>465</v>
      </c>
      <c r="AF177" s="49">
        <v>504</v>
      </c>
      <c r="AG177" s="49">
        <v>616</v>
      </c>
      <c r="AH177" s="49">
        <v>615</v>
      </c>
      <c r="AI177" s="49">
        <v>572</v>
      </c>
      <c r="AJ177" s="49">
        <v>579</v>
      </c>
      <c r="AK177" s="49">
        <v>560</v>
      </c>
      <c r="AL177" s="49">
        <v>534</v>
      </c>
      <c r="AM177" s="49">
        <v>586</v>
      </c>
      <c r="AN177" s="49">
        <v>616</v>
      </c>
      <c r="AO177" s="49">
        <v>565</v>
      </c>
      <c r="AP177" s="49">
        <v>607</v>
      </c>
      <c r="AQ177" s="49">
        <v>639</v>
      </c>
      <c r="AR177" s="49">
        <v>697</v>
      </c>
      <c r="AS177" s="49">
        <v>687</v>
      </c>
    </row>
    <row r="178" spans="1:45" x14ac:dyDescent="0.3">
      <c r="A178" t="s">
        <v>12</v>
      </c>
      <c r="B178">
        <v>85</v>
      </c>
      <c r="C178">
        <v>300</v>
      </c>
      <c r="D178">
        <v>316</v>
      </c>
      <c r="E178">
        <v>294</v>
      </c>
      <c r="F178">
        <v>318</v>
      </c>
      <c r="G178">
        <v>411</v>
      </c>
      <c r="H178">
        <v>437</v>
      </c>
      <c r="I178">
        <v>444</v>
      </c>
      <c r="J178">
        <v>426</v>
      </c>
      <c r="K178">
        <v>413</v>
      </c>
      <c r="L178">
        <v>419</v>
      </c>
      <c r="M178">
        <v>387</v>
      </c>
      <c r="N178">
        <v>430</v>
      </c>
      <c r="O178">
        <v>391</v>
      </c>
      <c r="P178">
        <v>434</v>
      </c>
      <c r="Q178">
        <v>393</v>
      </c>
      <c r="R178">
        <v>392</v>
      </c>
      <c r="S178" s="48">
        <v>412</v>
      </c>
      <c r="T178" s="48">
        <v>388</v>
      </c>
      <c r="U178" s="48">
        <v>417</v>
      </c>
      <c r="V178" s="48">
        <v>370</v>
      </c>
      <c r="W178" s="66">
        <v>374</v>
      </c>
      <c r="X178" s="49">
        <v>416</v>
      </c>
      <c r="Y178" s="49">
        <v>419</v>
      </c>
      <c r="Z178" s="49">
        <v>414</v>
      </c>
      <c r="AA178" s="49">
        <v>388</v>
      </c>
      <c r="AB178" s="49">
        <v>354</v>
      </c>
      <c r="AC178" s="49">
        <v>362</v>
      </c>
      <c r="AD178" s="49">
        <v>424</v>
      </c>
      <c r="AE178" s="49">
        <v>418</v>
      </c>
      <c r="AF178" s="49">
        <v>424</v>
      </c>
      <c r="AG178" s="49">
        <v>459</v>
      </c>
      <c r="AH178" s="49">
        <v>562</v>
      </c>
      <c r="AI178" s="49">
        <v>562</v>
      </c>
      <c r="AJ178" s="49">
        <v>523</v>
      </c>
      <c r="AK178" s="49">
        <v>530</v>
      </c>
      <c r="AL178" s="49">
        <v>512</v>
      </c>
      <c r="AM178" s="49">
        <v>489</v>
      </c>
      <c r="AN178" s="49">
        <v>538</v>
      </c>
      <c r="AO178" s="49">
        <v>566</v>
      </c>
      <c r="AP178" s="49">
        <v>519</v>
      </c>
      <c r="AQ178" s="49">
        <v>558</v>
      </c>
      <c r="AR178" s="49">
        <v>588</v>
      </c>
      <c r="AS178" s="49">
        <v>642</v>
      </c>
    </row>
    <row r="179" spans="1:45" x14ac:dyDescent="0.3">
      <c r="A179" t="s">
        <v>12</v>
      </c>
      <c r="B179">
        <v>86</v>
      </c>
      <c r="C179">
        <v>295</v>
      </c>
      <c r="D179">
        <v>260</v>
      </c>
      <c r="E179">
        <v>281</v>
      </c>
      <c r="F179">
        <v>263</v>
      </c>
      <c r="G179">
        <v>288</v>
      </c>
      <c r="H179">
        <v>363</v>
      </c>
      <c r="I179">
        <v>387</v>
      </c>
      <c r="J179">
        <v>399</v>
      </c>
      <c r="K179">
        <v>382</v>
      </c>
      <c r="L179">
        <v>379</v>
      </c>
      <c r="M179">
        <v>375</v>
      </c>
      <c r="N179">
        <v>357</v>
      </c>
      <c r="O179">
        <v>388</v>
      </c>
      <c r="P179">
        <v>360</v>
      </c>
      <c r="Q179">
        <v>383</v>
      </c>
      <c r="R179">
        <v>356</v>
      </c>
      <c r="S179" s="48">
        <v>351</v>
      </c>
      <c r="T179" s="48">
        <v>369</v>
      </c>
      <c r="U179" s="48">
        <v>363</v>
      </c>
      <c r="V179" s="48">
        <v>373</v>
      </c>
      <c r="W179" s="66">
        <v>350</v>
      </c>
      <c r="X179" s="49">
        <v>314</v>
      </c>
      <c r="Y179" s="49">
        <v>375</v>
      </c>
      <c r="Z179" s="49">
        <v>379</v>
      </c>
      <c r="AA179" s="49">
        <v>374</v>
      </c>
      <c r="AB179" s="49">
        <v>351</v>
      </c>
      <c r="AC179" s="49">
        <v>320</v>
      </c>
      <c r="AD179" s="49">
        <v>327</v>
      </c>
      <c r="AE179" s="49">
        <v>384</v>
      </c>
      <c r="AF179" s="49">
        <v>379</v>
      </c>
      <c r="AG179" s="49">
        <v>385</v>
      </c>
      <c r="AH179" s="49">
        <v>417</v>
      </c>
      <c r="AI179" s="49">
        <v>511</v>
      </c>
      <c r="AJ179" s="49">
        <v>511</v>
      </c>
      <c r="AK179" s="49">
        <v>476</v>
      </c>
      <c r="AL179" s="49">
        <v>483</v>
      </c>
      <c r="AM179" s="49">
        <v>467</v>
      </c>
      <c r="AN179" s="49">
        <v>447</v>
      </c>
      <c r="AO179" s="49">
        <v>491</v>
      </c>
      <c r="AP179" s="49">
        <v>517</v>
      </c>
      <c r="AQ179" s="49">
        <v>476</v>
      </c>
      <c r="AR179" s="49">
        <v>511</v>
      </c>
      <c r="AS179" s="49">
        <v>540</v>
      </c>
    </row>
    <row r="180" spans="1:45" x14ac:dyDescent="0.3">
      <c r="A180" t="s">
        <v>12</v>
      </c>
      <c r="B180">
        <v>87</v>
      </c>
      <c r="C180">
        <v>260</v>
      </c>
      <c r="D180">
        <v>266</v>
      </c>
      <c r="E180">
        <v>233</v>
      </c>
      <c r="F180">
        <v>246</v>
      </c>
      <c r="G180">
        <v>222</v>
      </c>
      <c r="H180">
        <v>264</v>
      </c>
      <c r="I180">
        <v>324</v>
      </c>
      <c r="J180">
        <v>347</v>
      </c>
      <c r="K180">
        <v>366</v>
      </c>
      <c r="L180">
        <v>344</v>
      </c>
      <c r="M180">
        <v>340</v>
      </c>
      <c r="N180">
        <v>341</v>
      </c>
      <c r="O180">
        <v>322</v>
      </c>
      <c r="P180">
        <v>352</v>
      </c>
      <c r="Q180">
        <v>307</v>
      </c>
      <c r="R180">
        <v>341</v>
      </c>
      <c r="S180" s="48">
        <v>319</v>
      </c>
      <c r="T180" s="48">
        <v>313</v>
      </c>
      <c r="U180" s="48">
        <v>328</v>
      </c>
      <c r="V180" s="48">
        <v>332</v>
      </c>
      <c r="W180" s="66">
        <v>325</v>
      </c>
      <c r="X180" s="49">
        <v>305</v>
      </c>
      <c r="Y180" s="49">
        <v>281</v>
      </c>
      <c r="Z180" s="49">
        <v>335</v>
      </c>
      <c r="AA180" s="49">
        <v>339</v>
      </c>
      <c r="AB180" s="49">
        <v>335</v>
      </c>
      <c r="AC180" s="49">
        <v>315</v>
      </c>
      <c r="AD180" s="49">
        <v>288</v>
      </c>
      <c r="AE180" s="49">
        <v>294</v>
      </c>
      <c r="AF180" s="49">
        <v>345</v>
      </c>
      <c r="AG180" s="49">
        <v>341</v>
      </c>
      <c r="AH180" s="49">
        <v>347</v>
      </c>
      <c r="AI180" s="49">
        <v>376</v>
      </c>
      <c r="AJ180" s="49">
        <v>461</v>
      </c>
      <c r="AK180" s="49">
        <v>462</v>
      </c>
      <c r="AL180" s="49">
        <v>430</v>
      </c>
      <c r="AM180" s="49">
        <v>437</v>
      </c>
      <c r="AN180" s="49">
        <v>423</v>
      </c>
      <c r="AO180" s="49">
        <v>405</v>
      </c>
      <c r="AP180" s="49">
        <v>446</v>
      </c>
      <c r="AQ180" s="49">
        <v>470</v>
      </c>
      <c r="AR180" s="49">
        <v>432</v>
      </c>
      <c r="AS180" s="49">
        <v>465</v>
      </c>
    </row>
    <row r="181" spans="1:45" x14ac:dyDescent="0.3">
      <c r="A181" t="s">
        <v>12</v>
      </c>
      <c r="B181">
        <v>88</v>
      </c>
      <c r="C181">
        <v>211</v>
      </c>
      <c r="D181">
        <v>225</v>
      </c>
      <c r="E181">
        <v>241</v>
      </c>
      <c r="F181">
        <v>193</v>
      </c>
      <c r="G181">
        <v>208</v>
      </c>
      <c r="H181">
        <v>199</v>
      </c>
      <c r="I181">
        <v>234</v>
      </c>
      <c r="J181">
        <v>287</v>
      </c>
      <c r="K181">
        <v>300</v>
      </c>
      <c r="L181">
        <v>327</v>
      </c>
      <c r="M181">
        <v>313</v>
      </c>
      <c r="N181">
        <v>307</v>
      </c>
      <c r="O181">
        <v>305</v>
      </c>
      <c r="P181">
        <v>289</v>
      </c>
      <c r="Q181">
        <v>307</v>
      </c>
      <c r="R181">
        <v>274</v>
      </c>
      <c r="S181" s="48">
        <v>297</v>
      </c>
      <c r="T181" s="48">
        <v>282</v>
      </c>
      <c r="U181" s="48">
        <v>286</v>
      </c>
      <c r="V181" s="48">
        <v>296</v>
      </c>
      <c r="W181" s="66">
        <v>280</v>
      </c>
      <c r="X181" s="49">
        <v>285</v>
      </c>
      <c r="Y181" s="49">
        <v>273</v>
      </c>
      <c r="Z181" s="49">
        <v>252</v>
      </c>
      <c r="AA181" s="49">
        <v>300</v>
      </c>
      <c r="AB181" s="49">
        <v>304</v>
      </c>
      <c r="AC181" s="49">
        <v>300</v>
      </c>
      <c r="AD181" s="49">
        <v>283</v>
      </c>
      <c r="AE181" s="49">
        <v>258</v>
      </c>
      <c r="AF181" s="49">
        <v>264</v>
      </c>
      <c r="AG181" s="49">
        <v>310</v>
      </c>
      <c r="AH181" s="49">
        <v>307</v>
      </c>
      <c r="AI181" s="49">
        <v>312</v>
      </c>
      <c r="AJ181" s="49">
        <v>339</v>
      </c>
      <c r="AK181" s="49">
        <v>417</v>
      </c>
      <c r="AL181" s="49">
        <v>417</v>
      </c>
      <c r="AM181" s="49">
        <v>389</v>
      </c>
      <c r="AN181" s="49">
        <v>395</v>
      </c>
      <c r="AO181" s="49">
        <v>383</v>
      </c>
      <c r="AP181" s="49">
        <v>368</v>
      </c>
      <c r="AQ181" s="49">
        <v>404</v>
      </c>
      <c r="AR181" s="49">
        <v>427</v>
      </c>
      <c r="AS181" s="49">
        <v>393</v>
      </c>
    </row>
    <row r="182" spans="1:45" x14ac:dyDescent="0.3">
      <c r="A182" t="s">
        <v>12</v>
      </c>
      <c r="B182">
        <v>89</v>
      </c>
      <c r="C182">
        <v>184</v>
      </c>
      <c r="D182">
        <v>173</v>
      </c>
      <c r="E182">
        <v>193</v>
      </c>
      <c r="F182">
        <v>208</v>
      </c>
      <c r="G182">
        <v>156</v>
      </c>
      <c r="H182">
        <v>178</v>
      </c>
      <c r="I182">
        <v>174</v>
      </c>
      <c r="J182">
        <v>216</v>
      </c>
      <c r="K182">
        <v>240</v>
      </c>
      <c r="L182">
        <v>251</v>
      </c>
      <c r="M182">
        <v>280</v>
      </c>
      <c r="N182">
        <v>285</v>
      </c>
      <c r="O182">
        <v>257</v>
      </c>
      <c r="P182">
        <v>270</v>
      </c>
      <c r="Q182">
        <v>240</v>
      </c>
      <c r="R182">
        <v>262</v>
      </c>
      <c r="S182" s="48">
        <v>242</v>
      </c>
      <c r="T182" s="48">
        <v>250</v>
      </c>
      <c r="U182" s="48">
        <v>245</v>
      </c>
      <c r="V182" s="48">
        <v>240</v>
      </c>
      <c r="W182" s="66">
        <v>255</v>
      </c>
      <c r="X182" s="49">
        <v>239</v>
      </c>
      <c r="Y182" s="49">
        <v>244</v>
      </c>
      <c r="Z182" s="49">
        <v>235</v>
      </c>
      <c r="AA182" s="49">
        <v>217</v>
      </c>
      <c r="AB182" s="49">
        <v>259</v>
      </c>
      <c r="AC182" s="49">
        <v>262</v>
      </c>
      <c r="AD182" s="49">
        <v>259</v>
      </c>
      <c r="AE182" s="49">
        <v>245</v>
      </c>
      <c r="AF182" s="49">
        <v>224</v>
      </c>
      <c r="AG182" s="49">
        <v>229</v>
      </c>
      <c r="AH182" s="49">
        <v>269</v>
      </c>
      <c r="AI182" s="49">
        <v>267</v>
      </c>
      <c r="AJ182" s="49">
        <v>272</v>
      </c>
      <c r="AK182" s="49">
        <v>295</v>
      </c>
      <c r="AL182" s="49">
        <v>363</v>
      </c>
      <c r="AM182" s="49">
        <v>364</v>
      </c>
      <c r="AN182" s="49">
        <v>340</v>
      </c>
      <c r="AO182" s="49">
        <v>345</v>
      </c>
      <c r="AP182" s="49">
        <v>336</v>
      </c>
      <c r="AQ182" s="49">
        <v>322</v>
      </c>
      <c r="AR182" s="49">
        <v>355</v>
      </c>
      <c r="AS182" s="49">
        <v>375</v>
      </c>
    </row>
    <row r="183" spans="1:45" x14ac:dyDescent="0.3">
      <c r="A183" t="s">
        <v>12</v>
      </c>
      <c r="B183">
        <v>90</v>
      </c>
      <c r="C183">
        <v>664</v>
      </c>
      <c r="D183">
        <v>660</v>
      </c>
      <c r="E183">
        <v>658</v>
      </c>
      <c r="F183">
        <v>685</v>
      </c>
      <c r="G183">
        <v>722</v>
      </c>
      <c r="H183">
        <v>709</v>
      </c>
      <c r="I183">
        <v>721</v>
      </c>
      <c r="J183">
        <v>705</v>
      </c>
      <c r="K183">
        <v>738</v>
      </c>
      <c r="L183">
        <v>802</v>
      </c>
      <c r="M183">
        <v>842</v>
      </c>
      <c r="N183">
        <v>913</v>
      </c>
      <c r="O183">
        <v>993</v>
      </c>
      <c r="P183">
        <v>1030</v>
      </c>
      <c r="Q183">
        <v>1038</v>
      </c>
      <c r="R183">
        <v>1020</v>
      </c>
      <c r="S183" s="48">
        <v>1038</v>
      </c>
      <c r="T183" s="48">
        <v>983</v>
      </c>
      <c r="U183" s="48">
        <v>1015</v>
      </c>
      <c r="V183" s="48">
        <v>958</v>
      </c>
      <c r="W183" s="66">
        <v>928</v>
      </c>
      <c r="X183" s="49">
        <v>935</v>
      </c>
      <c r="Y183" s="49">
        <v>916</v>
      </c>
      <c r="Z183" s="49">
        <v>910</v>
      </c>
      <c r="AA183" s="49">
        <v>900</v>
      </c>
      <c r="AB183" s="49">
        <v>878</v>
      </c>
      <c r="AC183" s="49">
        <v>896</v>
      </c>
      <c r="AD183" s="49">
        <v>915</v>
      </c>
      <c r="AE183" s="49">
        <v>929</v>
      </c>
      <c r="AF183" s="49">
        <v>929</v>
      </c>
      <c r="AG183" s="49">
        <v>913</v>
      </c>
      <c r="AH183" s="49">
        <v>906</v>
      </c>
      <c r="AI183" s="49">
        <v>934</v>
      </c>
      <c r="AJ183" s="49">
        <v>958</v>
      </c>
      <c r="AK183" s="49">
        <v>982</v>
      </c>
      <c r="AL183" s="49">
        <v>1022</v>
      </c>
      <c r="AM183" s="49">
        <v>1115</v>
      </c>
      <c r="AN183" s="49">
        <v>1192</v>
      </c>
      <c r="AO183" s="49">
        <v>1234</v>
      </c>
      <c r="AP183" s="49">
        <v>1272</v>
      </c>
      <c r="AQ183" s="49">
        <v>1293</v>
      </c>
      <c r="AR183" s="49">
        <v>1299</v>
      </c>
      <c r="AS183" s="49">
        <v>1329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workbookViewId="0">
      <selection activeCell="W2" sqref="W2"/>
    </sheetView>
  </sheetViews>
  <sheetFormatPr defaultRowHeight="14.4" x14ac:dyDescent="0.3"/>
  <sheetData>
    <row r="1" spans="1:8" s="17" customFormat="1" x14ac:dyDescent="0.3">
      <c r="A1" s="17" t="s">
        <v>10</v>
      </c>
      <c r="B1" s="17" t="s">
        <v>11</v>
      </c>
      <c r="C1" s="17" t="s">
        <v>12</v>
      </c>
      <c r="F1" s="17" t="s">
        <v>6</v>
      </c>
      <c r="G1" s="17" t="s">
        <v>7</v>
      </c>
    </row>
    <row r="2" spans="1:8" x14ac:dyDescent="0.3">
      <c r="A2">
        <v>0</v>
      </c>
      <c r="B2" s="7">
        <f>SYOA!C3</f>
        <v>778</v>
      </c>
      <c r="C2" s="7">
        <f>SYOA!D3</f>
        <v>750</v>
      </c>
      <c r="E2" s="19" t="s">
        <v>14</v>
      </c>
      <c r="F2">
        <f>-SUM(B2:B6)</f>
        <v>-4032</v>
      </c>
      <c r="G2">
        <f>SUM(C2:C6)</f>
        <v>3725</v>
      </c>
      <c r="H2">
        <f>-F2</f>
        <v>4032</v>
      </c>
    </row>
    <row r="3" spans="1:8" x14ac:dyDescent="0.3">
      <c r="A3">
        <v>1</v>
      </c>
      <c r="B3" s="7">
        <f>SYOA!C4</f>
        <v>780</v>
      </c>
      <c r="C3" s="7">
        <f>SYOA!D4</f>
        <v>656</v>
      </c>
      <c r="E3" s="18" t="s">
        <v>15</v>
      </c>
      <c r="F3">
        <f>-SUM(B7:B11)</f>
        <v>-4401</v>
      </c>
      <c r="G3">
        <f>SUM(C7:C11)</f>
        <v>4143</v>
      </c>
      <c r="H3">
        <f t="shared" ref="H3:H20" si="0">-F3</f>
        <v>4401</v>
      </c>
    </row>
    <row r="4" spans="1:8" x14ac:dyDescent="0.3">
      <c r="A4">
        <v>2</v>
      </c>
      <c r="B4" s="7">
        <f>SYOA!C5</f>
        <v>774</v>
      </c>
      <c r="C4" s="7">
        <f>SYOA!D5</f>
        <v>772</v>
      </c>
      <c r="E4" s="19" t="s">
        <v>16</v>
      </c>
      <c r="F4">
        <f>-SUM(B12:B16)</f>
        <v>-4399</v>
      </c>
      <c r="G4">
        <f>SUM(C12:C16)</f>
        <v>4234</v>
      </c>
      <c r="H4">
        <f t="shared" si="0"/>
        <v>4399</v>
      </c>
    </row>
    <row r="5" spans="1:8" x14ac:dyDescent="0.3">
      <c r="A5">
        <v>3</v>
      </c>
      <c r="B5" s="7">
        <f>SYOA!C6</f>
        <v>827</v>
      </c>
      <c r="C5" s="7">
        <f>SYOA!D6</f>
        <v>781</v>
      </c>
      <c r="E5" s="19" t="s">
        <v>17</v>
      </c>
      <c r="F5">
        <f>-SUM(B17:B21)</f>
        <v>-3886</v>
      </c>
      <c r="G5">
        <f>SUM(C17:C21)</f>
        <v>3694</v>
      </c>
      <c r="H5">
        <f t="shared" si="0"/>
        <v>3886</v>
      </c>
    </row>
    <row r="6" spans="1:8" x14ac:dyDescent="0.3">
      <c r="A6">
        <v>4</v>
      </c>
      <c r="B6" s="7">
        <f>SYOA!C7</f>
        <v>873</v>
      </c>
      <c r="C6" s="7">
        <f>SYOA!D7</f>
        <v>766</v>
      </c>
      <c r="E6" s="19" t="s">
        <v>18</v>
      </c>
      <c r="F6">
        <f>-SUM(B22:B26)</f>
        <v>-3635</v>
      </c>
      <c r="G6">
        <f>SUM(C22:C26)</f>
        <v>3608</v>
      </c>
      <c r="H6">
        <f t="shared" si="0"/>
        <v>3635</v>
      </c>
    </row>
    <row r="7" spans="1:8" x14ac:dyDescent="0.3">
      <c r="A7">
        <v>5</v>
      </c>
      <c r="B7" s="7">
        <f>SYOA!C8</f>
        <v>911</v>
      </c>
      <c r="C7" s="7">
        <f>SYOA!D8</f>
        <v>863</v>
      </c>
      <c r="E7" s="19" t="s">
        <v>19</v>
      </c>
      <c r="F7">
        <f>-SUM(B27:B31)</f>
        <v>-4160</v>
      </c>
      <c r="G7">
        <f>SUM(C27:C31)</f>
        <v>4444</v>
      </c>
      <c r="H7">
        <f t="shared" si="0"/>
        <v>4160</v>
      </c>
    </row>
    <row r="8" spans="1:8" x14ac:dyDescent="0.3">
      <c r="A8">
        <v>6</v>
      </c>
      <c r="B8" s="7">
        <f>SYOA!C9</f>
        <v>852</v>
      </c>
      <c r="C8" s="7">
        <f>SYOA!D9</f>
        <v>784</v>
      </c>
      <c r="E8" s="19" t="s">
        <v>20</v>
      </c>
      <c r="F8">
        <f>-SUM(B32:B36)</f>
        <v>-4609</v>
      </c>
      <c r="G8">
        <f>SUM(C32:C36)</f>
        <v>5182</v>
      </c>
      <c r="H8">
        <f t="shared" si="0"/>
        <v>4609</v>
      </c>
    </row>
    <row r="9" spans="1:8" x14ac:dyDescent="0.3">
      <c r="A9">
        <v>7</v>
      </c>
      <c r="B9" s="7">
        <f>SYOA!C10</f>
        <v>888</v>
      </c>
      <c r="C9" s="7">
        <f>SYOA!D10</f>
        <v>805</v>
      </c>
      <c r="E9" s="19" t="s">
        <v>21</v>
      </c>
      <c r="F9">
        <f>-SUM(B37:B41)</f>
        <v>-4532</v>
      </c>
      <c r="G9">
        <f>SUM(C37:C41)</f>
        <v>4969</v>
      </c>
      <c r="H9">
        <f t="shared" si="0"/>
        <v>4532</v>
      </c>
    </row>
    <row r="10" spans="1:8" x14ac:dyDescent="0.3">
      <c r="A10">
        <v>8</v>
      </c>
      <c r="B10" s="7">
        <f>SYOA!C11</f>
        <v>869</v>
      </c>
      <c r="C10" s="7">
        <f>SYOA!D11</f>
        <v>829</v>
      </c>
      <c r="E10" s="19" t="s">
        <v>22</v>
      </c>
      <c r="F10">
        <f>-SUM(B42:B46)</f>
        <v>-4159</v>
      </c>
      <c r="G10">
        <f>SUM(C42:C46)</f>
        <v>4376</v>
      </c>
      <c r="H10">
        <f t="shared" si="0"/>
        <v>4159</v>
      </c>
    </row>
    <row r="11" spans="1:8" x14ac:dyDescent="0.3">
      <c r="A11">
        <v>9</v>
      </c>
      <c r="B11" s="7">
        <f>SYOA!C12</f>
        <v>881</v>
      </c>
      <c r="C11" s="7">
        <f>SYOA!D12</f>
        <v>862</v>
      </c>
      <c r="E11" s="19" t="s">
        <v>23</v>
      </c>
      <c r="F11">
        <f>-SUM(B47:B51)</f>
        <v>-4151</v>
      </c>
      <c r="G11">
        <f>SUM(C47:C51)</f>
        <v>4428</v>
      </c>
      <c r="H11">
        <f t="shared" si="0"/>
        <v>4151</v>
      </c>
    </row>
    <row r="12" spans="1:8" x14ac:dyDescent="0.3">
      <c r="A12">
        <v>10</v>
      </c>
      <c r="B12" s="7">
        <f>SYOA!C13</f>
        <v>893</v>
      </c>
      <c r="C12" s="7">
        <f>SYOA!D13</f>
        <v>879</v>
      </c>
      <c r="E12" s="19" t="s">
        <v>24</v>
      </c>
      <c r="F12">
        <f>-SUM(B52:B56)</f>
        <v>-5088</v>
      </c>
      <c r="G12">
        <f>SUM(C52:C56)</f>
        <v>5264</v>
      </c>
      <c r="H12">
        <f t="shared" si="0"/>
        <v>5088</v>
      </c>
    </row>
    <row r="13" spans="1:8" x14ac:dyDescent="0.3">
      <c r="A13">
        <v>11</v>
      </c>
      <c r="B13" s="7">
        <f>SYOA!C14</f>
        <v>888</v>
      </c>
      <c r="C13" s="7">
        <f>SYOA!D14</f>
        <v>856</v>
      </c>
      <c r="E13" s="19" t="s">
        <v>25</v>
      </c>
      <c r="F13">
        <f>-SUM(B57:B61)</f>
        <v>-5432</v>
      </c>
      <c r="G13">
        <f>SUM(C57:C61)</f>
        <v>5787</v>
      </c>
      <c r="H13">
        <f t="shared" si="0"/>
        <v>5432</v>
      </c>
    </row>
    <row r="14" spans="1:8" x14ac:dyDescent="0.3">
      <c r="A14">
        <v>12</v>
      </c>
      <c r="B14" s="7">
        <f>SYOA!C15</f>
        <v>913</v>
      </c>
      <c r="C14" s="7">
        <f>SYOA!D15</f>
        <v>825</v>
      </c>
      <c r="E14" s="19" t="s">
        <v>26</v>
      </c>
      <c r="F14">
        <f>-SUM(B62:B66)</f>
        <v>-5114</v>
      </c>
      <c r="G14">
        <f>SUM(C62:C66)</f>
        <v>5403</v>
      </c>
      <c r="H14">
        <f t="shared" si="0"/>
        <v>5114</v>
      </c>
    </row>
    <row r="15" spans="1:8" x14ac:dyDescent="0.3">
      <c r="A15">
        <v>13</v>
      </c>
      <c r="B15" s="7">
        <f>SYOA!C16</f>
        <v>868</v>
      </c>
      <c r="C15" s="7">
        <f>SYOA!D16</f>
        <v>878</v>
      </c>
      <c r="E15" s="19" t="s">
        <v>27</v>
      </c>
      <c r="F15">
        <f>-SUM(B67:B71)</f>
        <v>-4297</v>
      </c>
      <c r="G15">
        <f>SUM(C67:C71)</f>
        <v>4519</v>
      </c>
      <c r="H15">
        <f t="shared" si="0"/>
        <v>4297</v>
      </c>
    </row>
    <row r="16" spans="1:8" x14ac:dyDescent="0.3">
      <c r="A16">
        <v>14</v>
      </c>
      <c r="B16" s="7">
        <f>SYOA!C17</f>
        <v>837</v>
      </c>
      <c r="C16" s="7">
        <f>SYOA!D17</f>
        <v>796</v>
      </c>
      <c r="E16" s="19" t="s">
        <v>28</v>
      </c>
      <c r="F16">
        <f>-SUM(B72:B76)</f>
        <v>-4048</v>
      </c>
      <c r="G16">
        <f>SUM(C72:C76)</f>
        <v>4325</v>
      </c>
      <c r="H16">
        <f t="shared" si="0"/>
        <v>4048</v>
      </c>
    </row>
    <row r="17" spans="1:8" x14ac:dyDescent="0.3">
      <c r="A17">
        <v>15</v>
      </c>
      <c r="B17" s="7">
        <f>SYOA!C18</f>
        <v>817</v>
      </c>
      <c r="C17" s="7">
        <f>SYOA!D18</f>
        <v>775</v>
      </c>
      <c r="E17" t="s">
        <v>29</v>
      </c>
      <c r="F17">
        <f>-SUM(B77:B81)</f>
        <v>-2608</v>
      </c>
      <c r="G17">
        <f>SUM(C77:C81)</f>
        <v>3134</v>
      </c>
      <c r="H17">
        <f t="shared" si="0"/>
        <v>2608</v>
      </c>
    </row>
    <row r="18" spans="1:8" x14ac:dyDescent="0.3">
      <c r="A18">
        <v>16</v>
      </c>
      <c r="B18" s="7">
        <f>SYOA!C19</f>
        <v>796</v>
      </c>
      <c r="C18" s="7">
        <f>SYOA!D19</f>
        <v>776</v>
      </c>
      <c r="E18" s="19" t="s">
        <v>30</v>
      </c>
      <c r="F18">
        <f>-SUM(B82:B86)</f>
        <v>-1821</v>
      </c>
      <c r="G18">
        <f>SUM(C82:C86)</f>
        <v>2398</v>
      </c>
      <c r="H18">
        <f t="shared" si="0"/>
        <v>1821</v>
      </c>
    </row>
    <row r="19" spans="1:8" x14ac:dyDescent="0.3">
      <c r="A19">
        <v>17</v>
      </c>
      <c r="B19" s="7">
        <f>SYOA!C20</f>
        <v>815</v>
      </c>
      <c r="C19" s="7">
        <f>SYOA!D20</f>
        <v>785</v>
      </c>
      <c r="E19" s="19" t="s">
        <v>31</v>
      </c>
      <c r="F19">
        <f>-SUM(B87:B91)</f>
        <v>-974</v>
      </c>
      <c r="G19">
        <f>SUM(C87:C91)</f>
        <v>1584</v>
      </c>
      <c r="H19">
        <f t="shared" si="0"/>
        <v>974</v>
      </c>
    </row>
    <row r="20" spans="1:8" x14ac:dyDescent="0.3">
      <c r="A20">
        <v>18</v>
      </c>
      <c r="B20" s="7">
        <f>SYOA!C21</f>
        <v>779</v>
      </c>
      <c r="C20" s="7">
        <f>SYOA!D21</f>
        <v>724</v>
      </c>
      <c r="E20" s="19" t="s">
        <v>32</v>
      </c>
      <c r="F20">
        <f>-B92</f>
        <v>-424</v>
      </c>
      <c r="G20">
        <f>C92</f>
        <v>928</v>
      </c>
      <c r="H20">
        <f t="shared" si="0"/>
        <v>424</v>
      </c>
    </row>
    <row r="21" spans="1:8" x14ac:dyDescent="0.3">
      <c r="A21">
        <v>19</v>
      </c>
      <c r="B21" s="7">
        <f>SYOA!C22</f>
        <v>679</v>
      </c>
      <c r="C21" s="7">
        <f>SYOA!D22</f>
        <v>634</v>
      </c>
    </row>
    <row r="22" spans="1:8" x14ac:dyDescent="0.3">
      <c r="A22">
        <v>20</v>
      </c>
      <c r="B22" s="7">
        <f>SYOA!C23</f>
        <v>664</v>
      </c>
      <c r="C22" s="7">
        <f>SYOA!D23</f>
        <v>631</v>
      </c>
    </row>
    <row r="23" spans="1:8" x14ac:dyDescent="0.3">
      <c r="A23">
        <v>21</v>
      </c>
      <c r="B23" s="7">
        <f>SYOA!C24</f>
        <v>720</v>
      </c>
      <c r="C23" s="7">
        <f>SYOA!D24</f>
        <v>667</v>
      </c>
    </row>
    <row r="24" spans="1:8" x14ac:dyDescent="0.3">
      <c r="A24">
        <v>22</v>
      </c>
      <c r="B24" s="7">
        <f>SYOA!C25</f>
        <v>721</v>
      </c>
      <c r="C24" s="7">
        <f>SYOA!D25</f>
        <v>739</v>
      </c>
    </row>
    <row r="25" spans="1:8" x14ac:dyDescent="0.3">
      <c r="A25">
        <v>23</v>
      </c>
      <c r="B25" s="7">
        <f>SYOA!C26</f>
        <v>747</v>
      </c>
      <c r="C25" s="7">
        <f>SYOA!D26</f>
        <v>767</v>
      </c>
    </row>
    <row r="26" spans="1:8" x14ac:dyDescent="0.3">
      <c r="A26">
        <v>24</v>
      </c>
      <c r="B26" s="7">
        <f>SYOA!C27</f>
        <v>783</v>
      </c>
      <c r="C26" s="7">
        <f>SYOA!D27</f>
        <v>804</v>
      </c>
    </row>
    <row r="27" spans="1:8" x14ac:dyDescent="0.3">
      <c r="A27">
        <v>25</v>
      </c>
      <c r="B27" s="7">
        <f>SYOA!C28</f>
        <v>816</v>
      </c>
      <c r="C27" s="7">
        <f>SYOA!D28</f>
        <v>819</v>
      </c>
    </row>
    <row r="28" spans="1:8" x14ac:dyDescent="0.3">
      <c r="A28">
        <v>26</v>
      </c>
      <c r="B28" s="7">
        <f>SYOA!C29</f>
        <v>794</v>
      </c>
      <c r="C28" s="7">
        <f>SYOA!D29</f>
        <v>879</v>
      </c>
    </row>
    <row r="29" spans="1:8" x14ac:dyDescent="0.3">
      <c r="A29">
        <v>27</v>
      </c>
      <c r="B29" s="7">
        <f>SYOA!C30</f>
        <v>769</v>
      </c>
      <c r="C29" s="7">
        <f>SYOA!D30</f>
        <v>904</v>
      </c>
    </row>
    <row r="30" spans="1:8" x14ac:dyDescent="0.3">
      <c r="A30">
        <v>28</v>
      </c>
      <c r="B30" s="7">
        <f>SYOA!C31</f>
        <v>883</v>
      </c>
      <c r="C30" s="7">
        <f>SYOA!D31</f>
        <v>935</v>
      </c>
    </row>
    <row r="31" spans="1:8" x14ac:dyDescent="0.3">
      <c r="A31">
        <v>29</v>
      </c>
      <c r="B31" s="7">
        <f>SYOA!C32</f>
        <v>898</v>
      </c>
      <c r="C31" s="7">
        <f>SYOA!D32</f>
        <v>907</v>
      </c>
    </row>
    <row r="32" spans="1:8" x14ac:dyDescent="0.3">
      <c r="A32">
        <v>30</v>
      </c>
      <c r="B32" s="7">
        <f>SYOA!C33</f>
        <v>922</v>
      </c>
      <c r="C32" s="7">
        <f>SYOA!D33</f>
        <v>1041</v>
      </c>
    </row>
    <row r="33" spans="1:3" x14ac:dyDescent="0.3">
      <c r="A33">
        <v>31</v>
      </c>
      <c r="B33" s="7">
        <f>SYOA!C34</f>
        <v>889</v>
      </c>
      <c r="C33" s="7">
        <f>SYOA!D34</f>
        <v>1013</v>
      </c>
    </row>
    <row r="34" spans="1:3" x14ac:dyDescent="0.3">
      <c r="A34">
        <v>32</v>
      </c>
      <c r="B34" s="7">
        <f>SYOA!C35</f>
        <v>930</v>
      </c>
      <c r="C34" s="7">
        <f>SYOA!D35</f>
        <v>1009</v>
      </c>
    </row>
    <row r="35" spans="1:3" x14ac:dyDescent="0.3">
      <c r="A35">
        <v>33</v>
      </c>
      <c r="B35" s="7">
        <f>SYOA!C36</f>
        <v>926</v>
      </c>
      <c r="C35" s="7">
        <f>SYOA!D36</f>
        <v>1046</v>
      </c>
    </row>
    <row r="36" spans="1:3" x14ac:dyDescent="0.3">
      <c r="A36">
        <v>34</v>
      </c>
      <c r="B36" s="7">
        <f>SYOA!C37</f>
        <v>942</v>
      </c>
      <c r="C36" s="7">
        <f>SYOA!D37</f>
        <v>1073</v>
      </c>
    </row>
    <row r="37" spans="1:3" x14ac:dyDescent="0.3">
      <c r="A37">
        <v>35</v>
      </c>
      <c r="B37" s="7">
        <f>SYOA!C38</f>
        <v>1004</v>
      </c>
      <c r="C37" s="7">
        <f>SYOA!D38</f>
        <v>1101</v>
      </c>
    </row>
    <row r="38" spans="1:3" x14ac:dyDescent="0.3">
      <c r="A38">
        <v>36</v>
      </c>
      <c r="B38" s="7">
        <f>SYOA!C39</f>
        <v>937</v>
      </c>
      <c r="C38" s="7">
        <f>SYOA!D39</f>
        <v>1036</v>
      </c>
    </row>
    <row r="39" spans="1:3" x14ac:dyDescent="0.3">
      <c r="A39">
        <v>37</v>
      </c>
      <c r="B39" s="7">
        <f>SYOA!C40</f>
        <v>869</v>
      </c>
      <c r="C39" s="7">
        <f>SYOA!D40</f>
        <v>945</v>
      </c>
    </row>
    <row r="40" spans="1:3" x14ac:dyDescent="0.3">
      <c r="A40">
        <v>38</v>
      </c>
      <c r="B40" s="7">
        <f>SYOA!C41</f>
        <v>849</v>
      </c>
      <c r="C40" s="7">
        <f>SYOA!D41</f>
        <v>928</v>
      </c>
    </row>
    <row r="41" spans="1:3" x14ac:dyDescent="0.3">
      <c r="A41">
        <v>39</v>
      </c>
      <c r="B41" s="7">
        <f>SYOA!C42</f>
        <v>873</v>
      </c>
      <c r="C41" s="7">
        <f>SYOA!D42</f>
        <v>959</v>
      </c>
    </row>
    <row r="42" spans="1:3" x14ac:dyDescent="0.3">
      <c r="A42">
        <v>40</v>
      </c>
      <c r="B42" s="7">
        <f>SYOA!C43</f>
        <v>919</v>
      </c>
      <c r="C42" s="7">
        <f>SYOA!D43</f>
        <v>942</v>
      </c>
    </row>
    <row r="43" spans="1:3" x14ac:dyDescent="0.3">
      <c r="A43">
        <v>41</v>
      </c>
      <c r="B43" s="7">
        <f>SYOA!C44</f>
        <v>923</v>
      </c>
      <c r="C43" s="7">
        <f>SYOA!D44</f>
        <v>932</v>
      </c>
    </row>
    <row r="44" spans="1:3" x14ac:dyDescent="0.3">
      <c r="A44">
        <v>42</v>
      </c>
      <c r="B44" s="7">
        <f>SYOA!C45</f>
        <v>869</v>
      </c>
      <c r="C44" s="7">
        <f>SYOA!D45</f>
        <v>975</v>
      </c>
    </row>
    <row r="45" spans="1:3" x14ac:dyDescent="0.3">
      <c r="A45">
        <v>43</v>
      </c>
      <c r="B45" s="7">
        <f>SYOA!C46</f>
        <v>737</v>
      </c>
      <c r="C45" s="7">
        <f>SYOA!D46</f>
        <v>774</v>
      </c>
    </row>
    <row r="46" spans="1:3" x14ac:dyDescent="0.3">
      <c r="A46">
        <v>44</v>
      </c>
      <c r="B46" s="7">
        <f>SYOA!C47</f>
        <v>711</v>
      </c>
      <c r="C46" s="7">
        <f>SYOA!D47</f>
        <v>753</v>
      </c>
    </row>
    <row r="47" spans="1:3" x14ac:dyDescent="0.3">
      <c r="A47">
        <v>45</v>
      </c>
      <c r="B47" s="7">
        <f>SYOA!C48</f>
        <v>750</v>
      </c>
      <c r="C47" s="7">
        <f>SYOA!D48</f>
        <v>811</v>
      </c>
    </row>
    <row r="48" spans="1:3" x14ac:dyDescent="0.3">
      <c r="A48">
        <v>46</v>
      </c>
      <c r="B48" s="7">
        <f>SYOA!C49</f>
        <v>782</v>
      </c>
      <c r="C48" s="7">
        <f>SYOA!D49</f>
        <v>865</v>
      </c>
    </row>
    <row r="49" spans="1:3" x14ac:dyDescent="0.3">
      <c r="A49">
        <v>47</v>
      </c>
      <c r="B49" s="7">
        <f>SYOA!C50</f>
        <v>810</v>
      </c>
      <c r="C49" s="7">
        <f>SYOA!D50</f>
        <v>866</v>
      </c>
    </row>
    <row r="50" spans="1:3" x14ac:dyDescent="0.3">
      <c r="A50">
        <v>48</v>
      </c>
      <c r="B50" s="7">
        <f>SYOA!C51</f>
        <v>900</v>
      </c>
      <c r="C50" s="7">
        <f>SYOA!D51</f>
        <v>885</v>
      </c>
    </row>
    <row r="51" spans="1:3" x14ac:dyDescent="0.3">
      <c r="A51">
        <v>49</v>
      </c>
      <c r="B51" s="7">
        <f>SYOA!C52</f>
        <v>909</v>
      </c>
      <c r="C51" s="7">
        <f>SYOA!D52</f>
        <v>1001</v>
      </c>
    </row>
    <row r="52" spans="1:3" x14ac:dyDescent="0.3">
      <c r="A52">
        <v>50</v>
      </c>
      <c r="B52" s="7">
        <f>SYOA!C53</f>
        <v>1006</v>
      </c>
      <c r="C52" s="7">
        <f>SYOA!D53</f>
        <v>1028</v>
      </c>
    </row>
    <row r="53" spans="1:3" x14ac:dyDescent="0.3">
      <c r="A53">
        <v>51</v>
      </c>
      <c r="B53" s="7">
        <f>SYOA!C54</f>
        <v>958</v>
      </c>
      <c r="C53" s="7">
        <f>SYOA!D54</f>
        <v>1003</v>
      </c>
    </row>
    <row r="54" spans="1:3" x14ac:dyDescent="0.3">
      <c r="A54">
        <v>52</v>
      </c>
      <c r="B54" s="7">
        <f>SYOA!C55</f>
        <v>1012</v>
      </c>
      <c r="C54" s="7">
        <f>SYOA!D55</f>
        <v>1103</v>
      </c>
    </row>
    <row r="55" spans="1:3" x14ac:dyDescent="0.3">
      <c r="A55">
        <v>53</v>
      </c>
      <c r="B55" s="7">
        <f>SYOA!C56</f>
        <v>1042</v>
      </c>
      <c r="C55" s="7">
        <f>SYOA!D56</f>
        <v>1067</v>
      </c>
    </row>
    <row r="56" spans="1:3" x14ac:dyDescent="0.3">
      <c r="A56">
        <v>54</v>
      </c>
      <c r="B56" s="7">
        <f>SYOA!C57</f>
        <v>1070</v>
      </c>
      <c r="C56" s="7">
        <f>SYOA!D57</f>
        <v>1063</v>
      </c>
    </row>
    <row r="57" spans="1:3" x14ac:dyDescent="0.3">
      <c r="A57">
        <v>55</v>
      </c>
      <c r="B57" s="7">
        <f>SYOA!C58</f>
        <v>1076</v>
      </c>
      <c r="C57" s="7">
        <f>SYOA!D58</f>
        <v>1171</v>
      </c>
    </row>
    <row r="58" spans="1:3" x14ac:dyDescent="0.3">
      <c r="A58">
        <v>56</v>
      </c>
      <c r="B58" s="7">
        <f>SYOA!C59</f>
        <v>1065</v>
      </c>
      <c r="C58" s="7">
        <f>SYOA!D59</f>
        <v>1205</v>
      </c>
    </row>
    <row r="59" spans="1:3" x14ac:dyDescent="0.3">
      <c r="A59">
        <v>57</v>
      </c>
      <c r="B59" s="7">
        <f>SYOA!C60</f>
        <v>1123</v>
      </c>
      <c r="C59" s="7">
        <f>SYOA!D60</f>
        <v>1153</v>
      </c>
    </row>
    <row r="60" spans="1:3" x14ac:dyDescent="0.3">
      <c r="A60">
        <v>58</v>
      </c>
      <c r="B60" s="7">
        <f>SYOA!C61</f>
        <v>1090</v>
      </c>
      <c r="C60" s="7">
        <f>SYOA!D61</f>
        <v>1158</v>
      </c>
    </row>
    <row r="61" spans="1:3" x14ac:dyDescent="0.3">
      <c r="A61">
        <v>59</v>
      </c>
      <c r="B61" s="7">
        <f>SYOA!C62</f>
        <v>1078</v>
      </c>
      <c r="C61" s="7">
        <f>SYOA!D62</f>
        <v>1100</v>
      </c>
    </row>
    <row r="62" spans="1:3" x14ac:dyDescent="0.3">
      <c r="A62">
        <v>60</v>
      </c>
      <c r="B62" s="7">
        <f>SYOA!C63</f>
        <v>1040</v>
      </c>
      <c r="C62" s="7">
        <f>SYOA!D63</f>
        <v>1175</v>
      </c>
    </row>
    <row r="63" spans="1:3" x14ac:dyDescent="0.3">
      <c r="A63">
        <v>61</v>
      </c>
      <c r="B63" s="7">
        <f>SYOA!C64</f>
        <v>1058</v>
      </c>
      <c r="C63" s="7">
        <f>SYOA!D64</f>
        <v>1098</v>
      </c>
    </row>
    <row r="64" spans="1:3" x14ac:dyDescent="0.3">
      <c r="A64">
        <v>62</v>
      </c>
      <c r="B64" s="7">
        <f>SYOA!C65</f>
        <v>1077</v>
      </c>
      <c r="C64" s="7">
        <f>SYOA!D65</f>
        <v>1073</v>
      </c>
    </row>
    <row r="65" spans="1:3" x14ac:dyDescent="0.3">
      <c r="A65">
        <v>63</v>
      </c>
      <c r="B65" s="7">
        <f>SYOA!C66</f>
        <v>992</v>
      </c>
      <c r="C65" s="7">
        <f>SYOA!D66</f>
        <v>1065</v>
      </c>
    </row>
    <row r="66" spans="1:3" x14ac:dyDescent="0.3">
      <c r="A66">
        <v>64</v>
      </c>
      <c r="B66" s="7">
        <f>SYOA!C67</f>
        <v>947</v>
      </c>
      <c r="C66" s="7">
        <f>SYOA!D67</f>
        <v>992</v>
      </c>
    </row>
    <row r="67" spans="1:3" x14ac:dyDescent="0.3">
      <c r="A67">
        <v>65</v>
      </c>
      <c r="B67" s="7">
        <f>SYOA!C68</f>
        <v>949</v>
      </c>
      <c r="C67" s="7">
        <f>SYOA!D68</f>
        <v>966</v>
      </c>
    </row>
    <row r="68" spans="1:3" x14ac:dyDescent="0.3">
      <c r="A68">
        <v>66</v>
      </c>
      <c r="B68" s="7">
        <f>SYOA!C69</f>
        <v>896</v>
      </c>
      <c r="C68" s="7">
        <f>SYOA!D69</f>
        <v>866</v>
      </c>
    </row>
    <row r="69" spans="1:3" x14ac:dyDescent="0.3">
      <c r="A69">
        <v>67</v>
      </c>
      <c r="B69" s="7">
        <f>SYOA!C70</f>
        <v>855</v>
      </c>
      <c r="C69" s="7">
        <f>SYOA!D70</f>
        <v>984</v>
      </c>
    </row>
    <row r="70" spans="1:3" x14ac:dyDescent="0.3">
      <c r="A70">
        <v>68</v>
      </c>
      <c r="B70" s="7">
        <f>SYOA!C71</f>
        <v>828</v>
      </c>
      <c r="C70" s="7">
        <f>SYOA!D71</f>
        <v>901</v>
      </c>
    </row>
    <row r="71" spans="1:3" x14ac:dyDescent="0.3">
      <c r="A71">
        <v>69</v>
      </c>
      <c r="B71" s="7">
        <f>SYOA!C72</f>
        <v>769</v>
      </c>
      <c r="C71" s="7">
        <f>SYOA!D72</f>
        <v>802</v>
      </c>
    </row>
    <row r="72" spans="1:3" x14ac:dyDescent="0.3">
      <c r="A72">
        <v>70</v>
      </c>
      <c r="B72" s="7">
        <f>SYOA!C73</f>
        <v>803</v>
      </c>
      <c r="C72" s="7">
        <f>SYOA!D73</f>
        <v>831</v>
      </c>
    </row>
    <row r="73" spans="1:3" x14ac:dyDescent="0.3">
      <c r="A73">
        <v>71</v>
      </c>
      <c r="B73" s="7">
        <f>SYOA!C74</f>
        <v>782</v>
      </c>
      <c r="C73" s="7">
        <f>SYOA!D74</f>
        <v>889</v>
      </c>
    </row>
    <row r="74" spans="1:3" x14ac:dyDescent="0.3">
      <c r="A74">
        <v>72</v>
      </c>
      <c r="B74" s="7">
        <f>SYOA!C75</f>
        <v>789</v>
      </c>
      <c r="C74" s="7">
        <f>SYOA!D75</f>
        <v>837</v>
      </c>
    </row>
    <row r="75" spans="1:3" x14ac:dyDescent="0.3">
      <c r="A75">
        <v>73</v>
      </c>
      <c r="B75" s="7">
        <f>SYOA!C76</f>
        <v>814</v>
      </c>
      <c r="C75" s="7">
        <f>SYOA!D76</f>
        <v>886</v>
      </c>
    </row>
    <row r="76" spans="1:3" x14ac:dyDescent="0.3">
      <c r="A76">
        <v>74</v>
      </c>
      <c r="B76" s="7">
        <f>SYOA!C77</f>
        <v>860</v>
      </c>
      <c r="C76" s="7">
        <f>SYOA!D77</f>
        <v>882</v>
      </c>
    </row>
    <row r="77" spans="1:3" x14ac:dyDescent="0.3">
      <c r="A77">
        <v>75</v>
      </c>
      <c r="B77" s="7">
        <f>SYOA!C78</f>
        <v>638</v>
      </c>
      <c r="C77" s="7">
        <f>SYOA!D78</f>
        <v>724</v>
      </c>
    </row>
    <row r="78" spans="1:3" x14ac:dyDescent="0.3">
      <c r="A78">
        <v>76</v>
      </c>
      <c r="B78" s="7">
        <f>SYOA!C79</f>
        <v>555</v>
      </c>
      <c r="C78" s="7">
        <f>SYOA!D79</f>
        <v>650</v>
      </c>
    </row>
    <row r="79" spans="1:3" x14ac:dyDescent="0.3">
      <c r="A79">
        <v>77</v>
      </c>
      <c r="B79" s="7">
        <f>SYOA!C80</f>
        <v>521</v>
      </c>
      <c r="C79" s="7">
        <f>SYOA!D80</f>
        <v>622</v>
      </c>
    </row>
    <row r="80" spans="1:3" x14ac:dyDescent="0.3">
      <c r="A80">
        <v>78</v>
      </c>
      <c r="B80" s="7">
        <f>SYOA!C81</f>
        <v>451</v>
      </c>
      <c r="C80" s="7">
        <f>SYOA!D81</f>
        <v>635</v>
      </c>
    </row>
    <row r="81" spans="1:3" x14ac:dyDescent="0.3">
      <c r="A81">
        <v>79</v>
      </c>
      <c r="B81" s="7">
        <f>SYOA!C82</f>
        <v>443</v>
      </c>
      <c r="C81" s="7">
        <f>SYOA!D82</f>
        <v>503</v>
      </c>
    </row>
    <row r="82" spans="1:3" x14ac:dyDescent="0.3">
      <c r="A82">
        <v>80</v>
      </c>
      <c r="B82" s="7">
        <f>SYOA!C83</f>
        <v>380</v>
      </c>
      <c r="C82" s="7">
        <f>SYOA!D83</f>
        <v>483</v>
      </c>
    </row>
    <row r="83" spans="1:3" x14ac:dyDescent="0.3">
      <c r="A83">
        <v>81</v>
      </c>
      <c r="B83" s="7">
        <f>SYOA!C84</f>
        <v>385</v>
      </c>
      <c r="C83" s="7">
        <f>SYOA!D84</f>
        <v>493</v>
      </c>
    </row>
    <row r="84" spans="1:3" x14ac:dyDescent="0.3">
      <c r="A84">
        <v>82</v>
      </c>
      <c r="B84" s="7">
        <f>SYOA!C85</f>
        <v>367</v>
      </c>
      <c r="C84" s="7">
        <f>SYOA!D85</f>
        <v>498</v>
      </c>
    </row>
    <row r="85" spans="1:3" x14ac:dyDescent="0.3">
      <c r="A85">
        <v>83</v>
      </c>
      <c r="B85" s="7">
        <f>SYOA!C86</f>
        <v>368</v>
      </c>
      <c r="C85" s="7">
        <f>SYOA!D86</f>
        <v>483</v>
      </c>
    </row>
    <row r="86" spans="1:3" x14ac:dyDescent="0.3">
      <c r="A86">
        <v>84</v>
      </c>
      <c r="B86" s="7">
        <f>SYOA!C87</f>
        <v>321</v>
      </c>
      <c r="C86" s="7">
        <f>SYOA!D87</f>
        <v>441</v>
      </c>
    </row>
    <row r="87" spans="1:3" x14ac:dyDescent="0.3">
      <c r="A87">
        <v>85</v>
      </c>
      <c r="B87" s="7">
        <f>SYOA!C88</f>
        <v>268</v>
      </c>
      <c r="C87" s="7">
        <f>SYOA!D88</f>
        <v>374</v>
      </c>
    </row>
    <row r="88" spans="1:3" x14ac:dyDescent="0.3">
      <c r="A88">
        <v>86</v>
      </c>
      <c r="B88" s="7">
        <f>SYOA!C89</f>
        <v>231</v>
      </c>
      <c r="C88" s="7">
        <f>SYOA!D89</f>
        <v>350</v>
      </c>
    </row>
    <row r="89" spans="1:3" x14ac:dyDescent="0.3">
      <c r="A89">
        <v>87</v>
      </c>
      <c r="B89" s="7">
        <f>SYOA!C90</f>
        <v>178</v>
      </c>
      <c r="C89" s="7">
        <f>SYOA!D90</f>
        <v>325</v>
      </c>
    </row>
    <row r="90" spans="1:3" x14ac:dyDescent="0.3">
      <c r="A90">
        <v>88</v>
      </c>
      <c r="B90" s="7">
        <f>SYOA!C91</f>
        <v>167</v>
      </c>
      <c r="C90" s="7">
        <f>SYOA!D91</f>
        <v>280</v>
      </c>
    </row>
    <row r="91" spans="1:3" x14ac:dyDescent="0.3">
      <c r="A91">
        <v>89</v>
      </c>
      <c r="B91" s="7">
        <f>SYOA!C92</f>
        <v>130</v>
      </c>
      <c r="C91" s="7">
        <f>SYOA!D92</f>
        <v>255</v>
      </c>
    </row>
    <row r="92" spans="1:3" x14ac:dyDescent="0.3">
      <c r="A92">
        <v>90</v>
      </c>
      <c r="B92" s="7">
        <f>SYOA!C93</f>
        <v>424</v>
      </c>
      <c r="C92" s="7">
        <f>SYOA!D93</f>
        <v>928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showGridLines="0" tabSelected="1" zoomScaleNormal="100" workbookViewId="0"/>
  </sheetViews>
  <sheetFormatPr defaultColWidth="0" defaultRowHeight="23.4" zeroHeight="1" x14ac:dyDescent="0.45"/>
  <cols>
    <col min="1" max="1" width="2.44140625" style="4" customWidth="1"/>
    <col min="2" max="2" width="13.109375" style="4" customWidth="1"/>
    <col min="3" max="4" width="12.5546875" style="4" customWidth="1"/>
    <col min="5" max="5" width="17.44140625" style="4" customWidth="1"/>
    <col min="6" max="6" width="3" style="4" customWidth="1"/>
    <col min="7" max="7" width="18.6640625" style="4" customWidth="1"/>
    <col min="8" max="9" width="16" style="4" customWidth="1"/>
    <col min="10" max="10" width="2.5546875" style="4" customWidth="1"/>
    <col min="11" max="11" width="2.44140625" style="4" customWidth="1"/>
    <col min="12" max="16384" width="18.6640625" style="4" hidden="1"/>
  </cols>
  <sheetData>
    <row r="1" spans="2:10" ht="36.6" x14ac:dyDescent="0.7">
      <c r="B1" s="54" t="s">
        <v>34</v>
      </c>
      <c r="C1" s="54"/>
      <c r="D1" s="54"/>
      <c r="E1" s="54"/>
      <c r="F1" s="54"/>
      <c r="G1" s="54"/>
      <c r="H1" s="54"/>
      <c r="I1" s="54"/>
      <c r="J1" s="54"/>
    </row>
    <row r="2" spans="2:10" x14ac:dyDescent="0.45">
      <c r="B2" s="53"/>
      <c r="C2" s="53"/>
      <c r="D2" s="53"/>
      <c r="E2" s="53"/>
      <c r="F2" s="53"/>
      <c r="G2" s="53"/>
      <c r="H2" s="53"/>
      <c r="I2" s="53"/>
      <c r="J2" s="53"/>
    </row>
    <row r="3" spans="2:10" x14ac:dyDescent="0.45">
      <c r="B3" s="4" t="s">
        <v>35</v>
      </c>
      <c r="C3" s="42" t="str">
        <f>VLOOKUP(SYOA!A1,SYOA!H:I,2,FALSE)</f>
        <v>2021 Estimate (Latest)</v>
      </c>
      <c r="E3" s="35"/>
      <c r="F3" s="35"/>
    </row>
    <row r="4" spans="2:10" x14ac:dyDescent="0.45">
      <c r="B4" s="4" t="s">
        <v>4</v>
      </c>
      <c r="C4" s="46">
        <v>1</v>
      </c>
      <c r="D4" s="47">
        <f>C4-1</f>
        <v>0</v>
      </c>
    </row>
    <row r="5" spans="2:10" x14ac:dyDescent="0.45">
      <c r="B5" s="4" t="s">
        <v>5</v>
      </c>
      <c r="C5" s="46">
        <v>91</v>
      </c>
      <c r="D5" s="46">
        <f>C5-1</f>
        <v>90</v>
      </c>
    </row>
    <row r="6" spans="2:10" ht="24" thickBot="1" x14ac:dyDescent="0.5"/>
    <row r="7" spans="2:10" x14ac:dyDescent="0.45">
      <c r="B7" s="10"/>
      <c r="C7" s="55" t="s">
        <v>33</v>
      </c>
      <c r="D7" s="55"/>
      <c r="E7" s="57" t="s">
        <v>8</v>
      </c>
      <c r="F7" s="44"/>
    </row>
    <row r="8" spans="2:10" ht="22.5" customHeight="1" thickBot="1" x14ac:dyDescent="0.5">
      <c r="B8" s="11"/>
      <c r="C8" s="56"/>
      <c r="D8" s="56"/>
      <c r="E8" s="58"/>
      <c r="F8" s="44"/>
    </row>
    <row r="9" spans="2:10" x14ac:dyDescent="0.45">
      <c r="B9" s="11" t="s">
        <v>6</v>
      </c>
      <c r="C9" s="64">
        <f>IF(SUMIFS(SYOA!C3:C93,Ages,"&gt;="&amp;'Population Calculator'!D4,Ages,"&lt;="&amp;'Population Calculator'!D5)=0,"Age Error",SUMIFS(SYOA!C3:C93,Ages,"&gt;="&amp;'Population Calculator'!D4,Ages,"&lt;="&amp;'Population Calculator'!D5))</f>
        <v>71770</v>
      </c>
      <c r="D9" s="65"/>
      <c r="E9" s="20">
        <f>IF(ISERROR(SUM(C9/SYOA!$B$2)),"-",SUM(SUM(C9/SYOA!$B$2)))</f>
        <v>0.4852111009701518</v>
      </c>
      <c r="F9" s="43"/>
    </row>
    <row r="10" spans="2:10" x14ac:dyDescent="0.45">
      <c r="B10" s="11" t="s">
        <v>7</v>
      </c>
      <c r="C10" s="62">
        <f>IF(SUMIFS(SYOA!D3:D93,Ages,"&gt;="&amp;'Population Calculator'!D4,Ages,"&lt;="&amp;'Population Calculator'!D5)=0,"Age Error",SUMIFS(SYOA!D3:D93,Ages,"&gt;="&amp;'Population Calculator'!D4,Ages,"&lt;="&amp;'Population Calculator'!D5))</f>
        <v>76145</v>
      </c>
      <c r="D10" s="63"/>
      <c r="E10" s="21">
        <f>IF(ISERROR(SUM(C10/SYOA!$B$2)),"-",SUM(SUM(C10/SYOA!$B$2)))</f>
        <v>0.51478889902984826</v>
      </c>
      <c r="F10" s="43"/>
    </row>
    <row r="11" spans="2:10" ht="24" thickBot="1" x14ac:dyDescent="0.5">
      <c r="B11" s="12" t="s">
        <v>1</v>
      </c>
      <c r="C11" s="60">
        <f>IF(SUMIFS(SYOA!B3:B93,Ages,"&gt;="&amp;'Population Calculator'!D4,Ages,"&lt;="&amp;'Population Calculator'!D5)=0,"Age Error",SUMIFS(SYOA!B3:B93,Ages,"&gt;="&amp;'Population Calculator'!D4,Ages,"&lt;="&amp;'Population Calculator'!D5))</f>
        <v>147915</v>
      </c>
      <c r="D11" s="61"/>
      <c r="E11" s="22">
        <f>IF(ISERROR(SUM(C11/SYOA!$B$2)),"-",SUM(SUM(C11/SYOA!$B$2)))</f>
        <v>1</v>
      </c>
      <c r="F11" s="43"/>
    </row>
    <row r="12" spans="2:10" x14ac:dyDescent="0.45"/>
    <row r="13" spans="2:10" x14ac:dyDescent="0.45">
      <c r="C13" s="5"/>
    </row>
    <row r="14" spans="2:10" ht="24" thickBot="1" x14ac:dyDescent="0.5">
      <c r="B14" s="59" t="s">
        <v>13</v>
      </c>
      <c r="C14" s="59"/>
      <c r="D14" s="59"/>
      <c r="E14" s="59"/>
      <c r="F14" s="35"/>
    </row>
    <row r="15" spans="2:10" ht="24" thickBot="1" x14ac:dyDescent="0.5">
      <c r="B15" s="10"/>
      <c r="C15" s="15" t="s">
        <v>6</v>
      </c>
      <c r="D15" s="15" t="s">
        <v>7</v>
      </c>
      <c r="E15" s="16" t="s">
        <v>1</v>
      </c>
      <c r="F15" s="45"/>
    </row>
    <row r="16" spans="2:10" x14ac:dyDescent="0.45">
      <c r="B16" s="13">
        <v>2001</v>
      </c>
      <c r="C16" s="23">
        <f>VLOOKUP(B16,COT!AV:BB,2,FALSE)</f>
        <v>74064</v>
      </c>
      <c r="D16" s="24">
        <f>VLOOKUP(B16,COT!AV:BB,3,FALSE)</f>
        <v>78729</v>
      </c>
      <c r="E16" s="25">
        <f>VLOOKUP(B16,COT!AV:BB,4,FALSE)</f>
        <v>152793</v>
      </c>
      <c r="F16" s="30"/>
    </row>
    <row r="17" spans="1:10" x14ac:dyDescent="0.45">
      <c r="B17" s="13">
        <v>2006</v>
      </c>
      <c r="C17" s="26">
        <f>VLOOKUP(B17,COT!AV:BB,2,FALSE)</f>
        <v>71988</v>
      </c>
      <c r="D17" s="27">
        <f>VLOOKUP(B17,COT!AV:BB,3,FALSE)</f>
        <v>76899</v>
      </c>
      <c r="E17" s="28">
        <f>VLOOKUP(B17,COT!AV:BB,4,FALSE)</f>
        <v>148887</v>
      </c>
      <c r="F17" s="30"/>
    </row>
    <row r="18" spans="1:10" x14ac:dyDescent="0.45">
      <c r="B18" s="13">
        <v>2011</v>
      </c>
      <c r="C18" s="29">
        <f>VLOOKUP(B18,COT!AV:BB,2,FALSE)</f>
        <v>71553</v>
      </c>
      <c r="D18" s="30">
        <f>VLOOKUP(B18,COT!AV:BB,3,FALSE)</f>
        <v>76611</v>
      </c>
      <c r="E18" s="31">
        <f>VLOOKUP(B18,COT!AV:BB,4,FALSE)</f>
        <v>148164</v>
      </c>
      <c r="F18" s="30"/>
    </row>
    <row r="19" spans="1:10" ht="24" thickBot="1" x14ac:dyDescent="0.5">
      <c r="B19" s="14">
        <v>2016</v>
      </c>
      <c r="C19" s="32">
        <f>VLOOKUP(B19,COT!AV:BB,2,FALSE)</f>
        <v>72427</v>
      </c>
      <c r="D19" s="33">
        <f>VLOOKUP(B19,COT!AV:BB,3,FALSE)</f>
        <v>76991</v>
      </c>
      <c r="E19" s="34">
        <f>VLOOKUP(B19,COT!AV:BB,4,FALSE)</f>
        <v>149418</v>
      </c>
      <c r="F19" s="30"/>
    </row>
    <row r="20" spans="1:10" x14ac:dyDescent="0.45"/>
    <row r="21" spans="1:10" s="41" customFormat="1" ht="38.25" customHeight="1" x14ac:dyDescent="0.45">
      <c r="A21" s="4"/>
      <c r="B21" s="52" t="s">
        <v>38</v>
      </c>
      <c r="C21" s="52"/>
      <c r="D21" s="52"/>
      <c r="E21" s="52"/>
      <c r="F21" s="52"/>
      <c r="G21" s="52"/>
      <c r="H21" s="52"/>
      <c r="I21" s="52"/>
      <c r="J21" s="52"/>
    </row>
  </sheetData>
  <sheetProtection sheet="1" objects="1" scenarios="1" selectLockedCells="1" selectUnlockedCells="1"/>
  <mergeCells count="9">
    <mergeCell ref="B21:J21"/>
    <mergeCell ref="B2:J2"/>
    <mergeCell ref="B1:J1"/>
    <mergeCell ref="C7:D8"/>
    <mergeCell ref="E7:E8"/>
    <mergeCell ref="B14:E14"/>
    <mergeCell ref="C11:D11"/>
    <mergeCell ref="C10:D10"/>
    <mergeCell ref="C9:D9"/>
  </mergeCells>
  <pageMargins left="0.7" right="0.7" top="0.75" bottom="0.75" header="0.3" footer="0.3"/>
  <pageSetup paperSize="9" orientation="portrait" verticalDpi="0" r:id="rId1"/>
  <ignoredErrors>
    <ignoredError sqref="C9:C11" formulaRange="1"/>
    <ignoredError sqref="D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38100</xdr:colOff>
                    <xdr:row>3</xdr:row>
                    <xdr:rowOff>30480</xdr:rowOff>
                  </from>
                  <to>
                    <xdr:col>4</xdr:col>
                    <xdr:colOff>160020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38100</xdr:colOff>
                    <xdr:row>4</xdr:row>
                    <xdr:rowOff>7620</xdr:rowOff>
                  </from>
                  <to>
                    <xdr:col>4</xdr:col>
                    <xdr:colOff>160020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Scroll Bar 6">
              <controlPr defaultSize="0" autoPict="0">
                <anchor moveWithCells="1">
                  <from>
                    <xdr:col>2</xdr:col>
                    <xdr:colOff>68580</xdr:colOff>
                    <xdr:row>1</xdr:row>
                    <xdr:rowOff>99060</xdr:rowOff>
                  </from>
                  <to>
                    <xdr:col>4</xdr:col>
                    <xdr:colOff>137160</xdr:colOff>
                    <xdr:row>1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SYOA</vt:lpstr>
      <vt:lpstr>COT</vt:lpstr>
      <vt:lpstr>PP</vt:lpstr>
      <vt:lpstr>Population Calculator</vt:lpstr>
      <vt:lpstr>Ages</vt:lpstr>
      <vt:lpstr>Year</vt:lpstr>
    </vt:vector>
  </TitlesOfParts>
  <Company>South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Hall</dc:creator>
  <cp:lastModifiedBy>Anthony Hall</cp:lastModifiedBy>
  <dcterms:created xsi:type="dcterms:W3CDTF">2015-04-27T15:14:58Z</dcterms:created>
  <dcterms:modified xsi:type="dcterms:W3CDTF">2023-08-22T11:27:33Z</dcterms:modified>
</cp:coreProperties>
</file>